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O 00 - Vedlejší rozpočto..." sheetId="2" r:id="rId2"/>
    <sheet name="SO 01.1 - Část stavby B" sheetId="3" r:id="rId3"/>
    <sheet name="SO 01.2 - Část stavby C" sheetId="4" r:id="rId4"/>
    <sheet name="SO 01.3 - Část stavby D" sheetId="5" r:id="rId5"/>
    <sheet name="SO 02.1 - Stavební úpravy..." sheetId="6" r:id="rId6"/>
    <sheet name="SO 02.2.1 - Část stavby B" sheetId="7" r:id="rId7"/>
    <sheet name="SO 02.2.2 - Část stavby C" sheetId="8" r:id="rId8"/>
    <sheet name="SO 02.2.3 - Část stavby D" sheetId="9" r:id="rId9"/>
    <sheet name="Seznam figur" sheetId="10" r:id="rId10"/>
    <sheet name="Pokyny pro vyplnění" sheetId="11" r:id="rId11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'SO 00 - Vedlejší rozpočto...'!$C$85:$K$105</definedName>
    <definedName name="_xlnm.Print_Area" localSheetId="1">'SO 00 - Vedlejší rozpočto...'!$C$4:$J$39,'SO 00 - Vedlejší rozpočto...'!$C$45:$J$67,'SO 00 - Vedlejší rozpočto...'!$C$73:$K$105</definedName>
    <definedName name="_xlnm.Print_Titles" localSheetId="1">'SO 00 - Vedlejší rozpočto...'!$85:$85</definedName>
    <definedName name="_xlnm._FilterDatabase" localSheetId="2" hidden="1">'SO 01.1 - Část stavby B'!$C$88:$K$239</definedName>
    <definedName name="_xlnm.Print_Area" localSheetId="2">'SO 01.1 - Část stavby B'!$C$4:$J$41,'SO 01.1 - Část stavby B'!$C$47:$J$68,'SO 01.1 - Část stavby B'!$C$74:$K$239</definedName>
    <definedName name="_xlnm.Print_Titles" localSheetId="2">'SO 01.1 - Část stavby B'!$88:$88</definedName>
    <definedName name="_xlnm._FilterDatabase" localSheetId="3" hidden="1">'SO 01.2 - Část stavby C'!$C$88:$K$140</definedName>
    <definedName name="_xlnm.Print_Area" localSheetId="3">'SO 01.2 - Část stavby C'!$C$4:$J$41,'SO 01.2 - Část stavby C'!$C$47:$J$68,'SO 01.2 - Část stavby C'!$C$74:$K$140</definedName>
    <definedName name="_xlnm.Print_Titles" localSheetId="3">'SO 01.2 - Část stavby C'!$88:$88</definedName>
    <definedName name="_xlnm._FilterDatabase" localSheetId="4" hidden="1">'SO 01.3 - Část stavby D'!$C$89:$K$180</definedName>
    <definedName name="_xlnm.Print_Area" localSheetId="4">'SO 01.3 - Část stavby D'!$C$4:$J$41,'SO 01.3 - Část stavby D'!$C$47:$J$69,'SO 01.3 - Část stavby D'!$C$75:$K$180</definedName>
    <definedName name="_xlnm.Print_Titles" localSheetId="4">'SO 01.3 - Část stavby D'!$89:$89</definedName>
    <definedName name="_xlnm._FilterDatabase" localSheetId="5" hidden="1">'SO 02.1 - Stavební úpravy...'!$C$96:$K$345</definedName>
    <definedName name="_xlnm.Print_Area" localSheetId="5">'SO 02.1 - Stavební úpravy...'!$C$4:$J$41,'SO 02.1 - Stavební úpravy...'!$C$47:$J$76,'SO 02.1 - Stavební úpravy...'!$C$82:$K$345</definedName>
    <definedName name="_xlnm.Print_Titles" localSheetId="5">'SO 02.1 - Stavební úpravy...'!$96:$96</definedName>
    <definedName name="_xlnm._FilterDatabase" localSheetId="6" hidden="1">'SO 02.2.1 - Část stavby B'!$C$93:$K$158</definedName>
    <definedName name="_xlnm.Print_Area" localSheetId="6">'SO 02.2.1 - Část stavby B'!$C$4:$J$43,'SO 02.2.1 - Část stavby B'!$C$49:$J$71,'SO 02.2.1 - Část stavby B'!$C$77:$K$158</definedName>
    <definedName name="_xlnm.Print_Titles" localSheetId="6">'SO 02.2.1 - Část stavby B'!$93:$93</definedName>
    <definedName name="_xlnm._FilterDatabase" localSheetId="7" hidden="1">'SO 02.2.2 - Část stavby C'!$C$93:$K$147</definedName>
    <definedName name="_xlnm.Print_Area" localSheetId="7">'SO 02.2.2 - Část stavby C'!$C$4:$J$43,'SO 02.2.2 - Část stavby C'!$C$49:$J$71,'SO 02.2.2 - Část stavby C'!$C$77:$K$147</definedName>
    <definedName name="_xlnm.Print_Titles" localSheetId="7">'SO 02.2.2 - Část stavby C'!$93:$93</definedName>
    <definedName name="_xlnm._FilterDatabase" localSheetId="8" hidden="1">'SO 02.2.3 - Část stavby D'!$C$93:$K$149</definedName>
    <definedName name="_xlnm.Print_Area" localSheetId="8">'SO 02.2.3 - Část stavby D'!$C$4:$J$43,'SO 02.2.3 - Část stavby D'!$C$49:$J$71,'SO 02.2.3 - Část stavby D'!$C$77:$K$149</definedName>
    <definedName name="_xlnm.Print_Titles" localSheetId="8">'SO 02.2.3 - Část stavby D'!$93:$93</definedName>
    <definedName name="_xlnm.Print_Area" localSheetId="9">'Seznam figur'!$C$4:$G$48</definedName>
    <definedName name="_xlnm.Print_Titles" localSheetId="9">'Seznam figur'!$9:$9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D7"/>
  <c i="9" r="J41"/>
  <c r="J40"/>
  <c i="1" r="AY65"/>
  <c i="9" r="J39"/>
  <c i="1" r="AX65"/>
  <c i="9" r="BI148"/>
  <c r="BH148"/>
  <c r="BG148"/>
  <c r="BF148"/>
  <c r="T148"/>
  <c r="T147"/>
  <c r="R148"/>
  <c r="R147"/>
  <c r="P148"/>
  <c r="P147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J91"/>
  <c r="J90"/>
  <c r="F90"/>
  <c r="F88"/>
  <c r="E86"/>
  <c r="J63"/>
  <c r="J62"/>
  <c r="F62"/>
  <c r="F60"/>
  <c r="E58"/>
  <c r="J22"/>
  <c r="E22"/>
  <c r="F91"/>
  <c r="J21"/>
  <c r="J16"/>
  <c r="J60"/>
  <c r="E7"/>
  <c r="E80"/>
  <c i="8" r="J41"/>
  <c r="J40"/>
  <c i="1" r="AY64"/>
  <c i="8" r="J39"/>
  <c i="1" r="AX64"/>
  <c i="8" r="BI146"/>
  <c r="BH146"/>
  <c r="BG146"/>
  <c r="BF146"/>
  <c r="T146"/>
  <c r="T145"/>
  <c r="R146"/>
  <c r="R145"/>
  <c r="P146"/>
  <c r="P145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J91"/>
  <c r="J90"/>
  <c r="F90"/>
  <c r="F88"/>
  <c r="E86"/>
  <c r="J63"/>
  <c r="J62"/>
  <c r="F62"/>
  <c r="F60"/>
  <c r="E58"/>
  <c r="J22"/>
  <c r="E22"/>
  <c r="F91"/>
  <c r="J21"/>
  <c r="J16"/>
  <c r="J88"/>
  <c r="E7"/>
  <c r="E52"/>
  <c i="7" r="J41"/>
  <c r="J40"/>
  <c i="1" r="AY63"/>
  <c i="7" r="J39"/>
  <c i="1" r="AX63"/>
  <c i="7" r="BI157"/>
  <c r="BH157"/>
  <c r="BG157"/>
  <c r="BF157"/>
  <c r="T157"/>
  <c r="T156"/>
  <c r="R157"/>
  <c r="R156"/>
  <c r="P157"/>
  <c r="P156"/>
  <c r="BI150"/>
  <c r="BH150"/>
  <c r="BG150"/>
  <c r="BF150"/>
  <c r="T150"/>
  <c r="R150"/>
  <c r="P150"/>
  <c r="BI144"/>
  <c r="BH144"/>
  <c r="BG144"/>
  <c r="BF144"/>
  <c r="T144"/>
  <c r="R144"/>
  <c r="P144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J91"/>
  <c r="J90"/>
  <c r="F90"/>
  <c r="F88"/>
  <c r="E86"/>
  <c r="J63"/>
  <c r="J62"/>
  <c r="F62"/>
  <c r="F60"/>
  <c r="E58"/>
  <c r="J22"/>
  <c r="E22"/>
  <c r="F91"/>
  <c r="J21"/>
  <c r="J16"/>
  <c r="J88"/>
  <c r="E7"/>
  <c r="E52"/>
  <c i="6" r="J39"/>
  <c r="J38"/>
  <c i="1" r="AY61"/>
  <c i="6" r="J37"/>
  <c i="1" r="AX61"/>
  <c i="6" r="BI344"/>
  <c r="BH344"/>
  <c r="BG344"/>
  <c r="BF344"/>
  <c r="T344"/>
  <c r="R344"/>
  <c r="P344"/>
  <c r="BI341"/>
  <c r="BH341"/>
  <c r="BG341"/>
  <c r="BF341"/>
  <c r="T341"/>
  <c r="R341"/>
  <c r="P341"/>
  <c r="BI340"/>
  <c r="BH340"/>
  <c r="BG340"/>
  <c r="BF340"/>
  <c r="T340"/>
  <c r="R340"/>
  <c r="P340"/>
  <c r="BI338"/>
  <c r="BH338"/>
  <c r="BG338"/>
  <c r="BF338"/>
  <c r="T338"/>
  <c r="R338"/>
  <c r="P338"/>
  <c r="BI328"/>
  <c r="BH328"/>
  <c r="BG328"/>
  <c r="BF328"/>
  <c r="T328"/>
  <c r="R328"/>
  <c r="P328"/>
  <c r="BI326"/>
  <c r="BH326"/>
  <c r="BG326"/>
  <c r="BF326"/>
  <c r="T326"/>
  <c r="R326"/>
  <c r="P326"/>
  <c r="BI323"/>
  <c r="BH323"/>
  <c r="BG323"/>
  <c r="BF323"/>
  <c r="T323"/>
  <c r="R323"/>
  <c r="P323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6"/>
  <c r="BH306"/>
  <c r="BG306"/>
  <c r="BF306"/>
  <c r="T306"/>
  <c r="R306"/>
  <c r="P306"/>
  <c r="BI302"/>
  <c r="BH302"/>
  <c r="BG302"/>
  <c r="BF302"/>
  <c r="T302"/>
  <c r="T301"/>
  <c r="R302"/>
  <c r="R301"/>
  <c r="P302"/>
  <c r="P301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0"/>
  <c r="BH200"/>
  <c r="BG200"/>
  <c r="BF200"/>
  <c r="T200"/>
  <c r="R200"/>
  <c r="P200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56"/>
  <c r="BH156"/>
  <c r="BG156"/>
  <c r="BF156"/>
  <c r="T156"/>
  <c r="T155"/>
  <c r="R156"/>
  <c r="R155"/>
  <c r="P156"/>
  <c r="P155"/>
  <c r="BI152"/>
  <c r="BH152"/>
  <c r="BG152"/>
  <c r="BF152"/>
  <c r="T152"/>
  <c r="R152"/>
  <c r="P152"/>
  <c r="BI146"/>
  <c r="BH146"/>
  <c r="BG146"/>
  <c r="BF146"/>
  <c r="T146"/>
  <c r="R146"/>
  <c r="P146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R100"/>
  <c r="P100"/>
  <c r="J94"/>
  <c r="J93"/>
  <c r="F93"/>
  <c r="F91"/>
  <c r="E89"/>
  <c r="J59"/>
  <c r="J58"/>
  <c r="F58"/>
  <c r="F56"/>
  <c r="E54"/>
  <c r="J20"/>
  <c r="E20"/>
  <c r="F94"/>
  <c r="J19"/>
  <c r="J14"/>
  <c r="J91"/>
  <c r="E7"/>
  <c r="E85"/>
  <c i="5" r="J39"/>
  <c r="J38"/>
  <c i="1" r="AY59"/>
  <c i="5" r="J37"/>
  <c i="1" r="AX59"/>
  <c i="5"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5"/>
  <c r="BH155"/>
  <c r="BG155"/>
  <c r="BF155"/>
  <c r="T155"/>
  <c r="R155"/>
  <c r="P155"/>
  <c r="BI149"/>
  <c r="BH149"/>
  <c r="BG149"/>
  <c r="BF149"/>
  <c r="T149"/>
  <c r="R149"/>
  <c r="P149"/>
  <c r="BI143"/>
  <c r="BH143"/>
  <c r="BG143"/>
  <c r="BF143"/>
  <c r="T143"/>
  <c r="R143"/>
  <c r="P143"/>
  <c r="BI137"/>
  <c r="BH137"/>
  <c r="BG137"/>
  <c r="BF137"/>
  <c r="T137"/>
  <c r="R137"/>
  <c r="P137"/>
  <c r="BI130"/>
  <c r="BH130"/>
  <c r="BG130"/>
  <c r="BF130"/>
  <c r="T130"/>
  <c r="R130"/>
  <c r="P130"/>
  <c r="BI125"/>
  <c r="BH125"/>
  <c r="BG125"/>
  <c r="BF125"/>
  <c r="T125"/>
  <c r="R125"/>
  <c r="P125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T110"/>
  <c r="R111"/>
  <c r="R110"/>
  <c r="P111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56"/>
  <c r="E7"/>
  <c r="E78"/>
  <c i="4" r="J39"/>
  <c r="J38"/>
  <c i="1" r="AY58"/>
  <c i="4" r="J37"/>
  <c i="1" r="AX58"/>
  <c i="4"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19"/>
  <c r="BH119"/>
  <c r="BG119"/>
  <c r="BF119"/>
  <c r="T119"/>
  <c r="R119"/>
  <c r="P119"/>
  <c r="BI116"/>
  <c r="BH116"/>
  <c r="BG116"/>
  <c r="BF116"/>
  <c r="T116"/>
  <c r="R116"/>
  <c r="P116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56"/>
  <c r="E7"/>
  <c r="E50"/>
  <c i="3" r="J39"/>
  <c r="J38"/>
  <c i="1" r="AY57"/>
  <c i="3" r="J37"/>
  <c i="1" r="AX57"/>
  <c i="3"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07"/>
  <c r="BH207"/>
  <c r="BG207"/>
  <c r="BF207"/>
  <c r="T207"/>
  <c r="R207"/>
  <c r="P207"/>
  <c r="BI203"/>
  <c r="BH203"/>
  <c r="BG203"/>
  <c r="BF203"/>
  <c r="T203"/>
  <c r="R203"/>
  <c r="P203"/>
  <c r="BI191"/>
  <c r="BH191"/>
  <c r="BG191"/>
  <c r="BF191"/>
  <c r="T191"/>
  <c r="R191"/>
  <c r="P191"/>
  <c r="BI187"/>
  <c r="BH187"/>
  <c r="BG187"/>
  <c r="BF187"/>
  <c r="T187"/>
  <c r="R187"/>
  <c r="P187"/>
  <c r="BI177"/>
  <c r="BH177"/>
  <c r="BG177"/>
  <c r="BF177"/>
  <c r="T177"/>
  <c r="R177"/>
  <c r="P177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50"/>
  <c i="2" r="J37"/>
  <c r="J36"/>
  <c i="1" r="AY55"/>
  <c i="2" r="J35"/>
  <c i="1" r="AX55"/>
  <c i="2" r="BI104"/>
  <c r="BH104"/>
  <c r="BG104"/>
  <c r="BF104"/>
  <c r="T104"/>
  <c r="T103"/>
  <c r="R104"/>
  <c r="R103"/>
  <c r="P104"/>
  <c r="P103"/>
  <c r="BI101"/>
  <c r="BH101"/>
  <c r="BG101"/>
  <c r="BF101"/>
  <c r="T101"/>
  <c r="T100"/>
  <c r="R101"/>
  <c r="R100"/>
  <c r="P101"/>
  <c r="P100"/>
  <c r="BI98"/>
  <c r="BH98"/>
  <c r="BG98"/>
  <c r="BF98"/>
  <c r="T98"/>
  <c r="T97"/>
  <c r="R98"/>
  <c r="R97"/>
  <c r="P98"/>
  <c r="P97"/>
  <c r="BI95"/>
  <c r="BH95"/>
  <c r="BG95"/>
  <c r="BF95"/>
  <c r="T95"/>
  <c r="T94"/>
  <c r="R95"/>
  <c r="R94"/>
  <c r="P95"/>
  <c r="P94"/>
  <c r="BI92"/>
  <c r="BH92"/>
  <c r="BG92"/>
  <c r="BF92"/>
  <c r="T92"/>
  <c r="T91"/>
  <c r="R92"/>
  <c r="R91"/>
  <c r="P92"/>
  <c r="P91"/>
  <c r="BI89"/>
  <c r="BH89"/>
  <c r="BG89"/>
  <c r="BF89"/>
  <c r="T89"/>
  <c r="T88"/>
  <c r="R89"/>
  <c r="R88"/>
  <c r="R87"/>
  <c r="R86"/>
  <c r="P89"/>
  <c r="P88"/>
  <c r="P87"/>
  <c r="P86"/>
  <c i="1" r="AU55"/>
  <c i="2" r="J83"/>
  <c r="J82"/>
  <c r="F82"/>
  <c r="F80"/>
  <c r="E78"/>
  <c r="J55"/>
  <c r="J54"/>
  <c r="F54"/>
  <c r="F52"/>
  <c r="E50"/>
  <c r="J18"/>
  <c r="E18"/>
  <c r="F83"/>
  <c r="J17"/>
  <c r="J12"/>
  <c r="J80"/>
  <c r="E7"/>
  <c r="E76"/>
  <c i="1" r="L50"/>
  <c r="AM50"/>
  <c r="AM49"/>
  <c r="L49"/>
  <c r="AM47"/>
  <c r="L47"/>
  <c r="L45"/>
  <c r="L44"/>
  <c i="2" r="BK101"/>
  <c i="3" r="J120"/>
  <c r="J114"/>
  <c i="4" r="BK92"/>
  <c i="5" r="BK115"/>
  <c i="6" r="J108"/>
  <c r="BK227"/>
  <c i="7" r="J103"/>
  <c i="9" r="BK129"/>
  <c i="2" r="J92"/>
  <c i="3" r="J207"/>
  <c i="4" r="BK132"/>
  <c i="5" r="J107"/>
  <c i="6" r="BK207"/>
  <c r="J212"/>
  <c r="BK156"/>
  <c i="9" r="BK103"/>
  <c i="3" r="J191"/>
  <c r="BK96"/>
  <c r="J116"/>
  <c i="4" r="J125"/>
  <c i="5" r="BK137"/>
  <c r="J143"/>
  <c i="6" r="J341"/>
  <c r="BK183"/>
  <c i="7" r="BK97"/>
  <c i="8" r="BK130"/>
  <c i="9" r="BK108"/>
  <c i="3" r="BK143"/>
  <c r="BK207"/>
  <c i="4" r="BK136"/>
  <c i="5" r="BK167"/>
  <c i="6" r="J133"/>
  <c r="BK296"/>
  <c r="BK105"/>
  <c i="7" r="BK109"/>
  <c i="9" r="BK97"/>
  <c i="2" r="BK95"/>
  <c i="3" r="BK222"/>
  <c r="BK146"/>
  <c i="4" r="BK95"/>
  <c i="5" r="J104"/>
  <c i="6" r="J163"/>
  <c i="7" r="J109"/>
  <c i="8" r="BK114"/>
  <c i="4" r="BK110"/>
  <c i="6" r="J220"/>
  <c r="BK313"/>
  <c r="BK344"/>
  <c i="7" r="J130"/>
  <c i="8" r="BK122"/>
  <c i="3" r="J235"/>
  <c r="J227"/>
  <c r="BK100"/>
  <c i="6" r="J328"/>
  <c i="7" r="BK111"/>
  <c i="8" r="BK146"/>
  <c i="3" r="BK235"/>
  <c r="J149"/>
  <c i="4" r="BK106"/>
  <c i="5" r="BK104"/>
  <c i="6" r="BK212"/>
  <c r="BK209"/>
  <c i="8" r="J106"/>
  <c i="2" r="BK104"/>
  <c i="3" r="J220"/>
  <c i="5" r="BK101"/>
  <c i="6" r="J183"/>
  <c r="BK341"/>
  <c r="BK281"/>
  <c i="7" r="BK100"/>
  <c i="8" r="J108"/>
  <c i="2" r="BK89"/>
  <c i="3" r="BK94"/>
  <c r="J143"/>
  <c i="4" r="BK134"/>
  <c i="5" r="BK165"/>
  <c i="6" r="J227"/>
  <c r="J340"/>
  <c r="J229"/>
  <c i="8" r="J117"/>
  <c i="9" r="BK119"/>
  <c i="3" r="J110"/>
  <c r="J100"/>
  <c i="4" r="J92"/>
  <c i="5" r="J118"/>
  <c i="6" r="BK310"/>
  <c r="J117"/>
  <c r="J200"/>
  <c r="J207"/>
  <c i="7" r="J150"/>
  <c i="8" r="J103"/>
  <c i="2" r="J89"/>
  <c i="3" r="BK92"/>
  <c r="BK110"/>
  <c i="5" r="J163"/>
  <c i="6" r="BK225"/>
  <c r="BK100"/>
  <c i="7" r="BK119"/>
  <c i="9" r="BK137"/>
  <c i="5" r="J170"/>
  <c i="6" r="J307"/>
  <c r="J225"/>
  <c r="J294"/>
  <c i="7" r="J100"/>
  <c i="8" r="BK97"/>
  <c i="2" r="F37"/>
  <c i="7" r="BK114"/>
  <c i="9" r="J100"/>
  <c i="2" r="J98"/>
  <c i="3" r="BK149"/>
  <c r="BK167"/>
  <c i="4" r="J119"/>
  <c i="5" r="J130"/>
  <c i="6" r="J100"/>
  <c r="J223"/>
  <c r="J170"/>
  <c i="9" r="J113"/>
  <c i="2" r="J95"/>
  <c i="3" r="BK122"/>
  <c i="4" r="J103"/>
  <c i="5" r="BK125"/>
  <c i="6" r="BK279"/>
  <c r="J139"/>
  <c r="J111"/>
  <c i="8" r="J114"/>
  <c i="9" r="J108"/>
  <c i="3" r="J94"/>
  <c r="BK238"/>
  <c i="4" r="BK100"/>
  <c i="5" r="J101"/>
  <c i="6" r="J298"/>
  <c r="BK146"/>
  <c r="BK136"/>
  <c i="7" r="BK138"/>
  <c i="3" r="J122"/>
  <c r="J224"/>
  <c r="BK120"/>
  <c i="4" r="BK127"/>
  <c i="5" r="BK172"/>
  <c i="6" r="BK211"/>
  <c r="BK234"/>
  <c r="BK338"/>
  <c i="8" r="BK127"/>
  <c i="9" r="J126"/>
  <c i="1" r="AS62"/>
  <c i="3" r="BK131"/>
  <c i="4" r="J106"/>
  <c i="6" r="BK217"/>
  <c r="BK326"/>
  <c r="BK170"/>
  <c i="8" r="BK106"/>
  <c i="4" r="J127"/>
  <c i="5" r="BK96"/>
  <c i="6" r="J205"/>
  <c r="BK124"/>
  <c r="BK180"/>
  <c i="8" r="J124"/>
  <c i="9" r="BK116"/>
  <c i="3" r="J128"/>
  <c r="BK191"/>
  <c i="6" r="J284"/>
  <c i="7" r="BK150"/>
  <c i="8" r="J100"/>
  <c i="1" r="AS56"/>
  <c i="3" r="BK126"/>
  <c r="BK158"/>
  <c i="5" r="BK178"/>
  <c i="6" r="J240"/>
  <c r="BK328"/>
  <c i="8" r="BK135"/>
  <c i="9" r="J119"/>
  <c i="3" r="J232"/>
  <c r="J136"/>
  <c i="5" r="BK163"/>
  <c r="J178"/>
  <c i="6" r="BK108"/>
  <c r="J338"/>
  <c r="BK200"/>
  <c i="7" r="J111"/>
  <c i="9" r="BK113"/>
  <c i="3" r="J108"/>
  <c r="J187"/>
  <c r="J98"/>
  <c i="4" r="BK103"/>
  <c i="5" r="BK118"/>
  <c i="6" r="BK284"/>
  <c r="J237"/>
  <c i="7" r="BK132"/>
  <c i="8" r="J127"/>
  <c i="3" r="BK229"/>
  <c r="J203"/>
  <c r="J238"/>
  <c i="5" r="BK149"/>
  <c r="J96"/>
  <c i="6" r="J296"/>
  <c r="J281"/>
  <c r="J156"/>
  <c i="8" r="BK111"/>
  <c i="9" r="J116"/>
  <c i="3" r="BK116"/>
  <c r="BK98"/>
  <c r="J96"/>
  <c i="5" r="BK130"/>
  <c i="6" r="J152"/>
  <c r="BK232"/>
  <c i="7" r="BK135"/>
  <c i="9" r="BK148"/>
  <c i="4" r="J95"/>
  <c i="5" r="J172"/>
  <c i="6" r="BK152"/>
  <c r="J210"/>
  <c r="J323"/>
  <c i="7" r="BK124"/>
  <c i="9" r="BK132"/>
  <c i="3" r="BK227"/>
  <c r="J102"/>
  <c i="6" r="J124"/>
  <c i="7" r="J132"/>
  <c i="8" r="J122"/>
  <c i="9" r="J142"/>
  <c i="3" r="BK177"/>
  <c r="BK232"/>
  <c r="BK108"/>
  <c i="4" r="BK116"/>
  <c i="6" r="J313"/>
  <c r="BK121"/>
  <c r="BK127"/>
  <c i="9" r="J110"/>
  <c i="3" r="BK112"/>
  <c r="BK106"/>
  <c i="4" r="J138"/>
  <c i="5" r="J155"/>
  <c i="6" r="BK340"/>
  <c r="J234"/>
  <c i="7" r="BK157"/>
  <c i="8" r="BK124"/>
  <c i="3" r="J92"/>
  <c r="BK154"/>
  <c r="J126"/>
  <c i="4" r="J134"/>
  <c i="5" r="BK170"/>
  <c i="6" r="J180"/>
  <c r="BK163"/>
  <c r="BK229"/>
  <c i="8" r="J135"/>
  <c i="9" r="J124"/>
  <c i="3" r="J177"/>
  <c r="BK104"/>
  <c i="4" r="J132"/>
  <c i="5" r="BK175"/>
  <c r="J93"/>
  <c i="6" r="BK220"/>
  <c r="J105"/>
  <c i="7" r="J144"/>
  <c i="8" r="BK103"/>
  <c i="2" r="J101"/>
  <c i="3" r="BK102"/>
  <c r="J154"/>
  <c i="4" r="J100"/>
  <c i="6" r="J232"/>
  <c r="J211"/>
  <c i="7" r="J114"/>
  <c i="9" r="BK100"/>
  <c i="4" r="J116"/>
  <c i="5" r="BK143"/>
  <c i="6" r="BK294"/>
  <c r="J286"/>
  <c r="J127"/>
  <c i="8" r="J130"/>
  <c i="9" r="BK110"/>
  <c i="3" r="BK128"/>
  <c r="J158"/>
  <c r="BK187"/>
  <c i="6" r="BK240"/>
  <c i="8" r="J140"/>
  <c i="9" r="BK124"/>
  <c i="3" r="BK163"/>
  <c r="J112"/>
  <c r="J118"/>
  <c i="5" r="J175"/>
  <c r="J149"/>
  <c i="6" r="BK205"/>
  <c r="J344"/>
  <c r="BK186"/>
  <c i="9" r="BK126"/>
  <c i="2" r="J104"/>
  <c i="3" r="BK220"/>
  <c i="4" r="J110"/>
  <c i="5" r="J167"/>
  <c i="6" r="J302"/>
  <c r="BK223"/>
  <c r="J288"/>
  <c r="BK237"/>
  <c i="7" r="BK103"/>
  <c i="8" r="J146"/>
  <c i="2" r="F35"/>
  <c i="5" r="BK111"/>
  <c i="6" r="J209"/>
  <c r="BK298"/>
  <c i="7" r="J135"/>
  <c i="8" r="J97"/>
  <c i="2" r="F36"/>
  <c i="4" r="BK125"/>
  <c i="5" r="J125"/>
  <c i="6" r="BK133"/>
  <c r="BK323"/>
  <c r="BK307"/>
  <c i="7" r="BK144"/>
  <c i="8" r="BK140"/>
  <c i="9" r="J137"/>
  <c i="3" r="J163"/>
  <c r="BK136"/>
  <c r="J124"/>
  <c i="4" r="BK119"/>
  <c i="6" r="BK111"/>
  <c r="BK302"/>
  <c i="7" r="J124"/>
  <c i="9" r="J129"/>
  <c i="4" r="J129"/>
  <c i="5" r="BK155"/>
  <c i="6" r="BK117"/>
  <c r="J167"/>
  <c r="BK115"/>
  <c i="7" r="BK130"/>
  <c i="8" r="BK108"/>
  <c i="2" r="F34"/>
  <c i="3" r="J146"/>
  <c i="6" r="BK167"/>
  <c i="7" r="J97"/>
  <c i="9" r="BK142"/>
  <c i="2" r="BK92"/>
  <c i="3" r="BK203"/>
  <c r="J222"/>
  <c i="5" r="J115"/>
  <c i="6" r="BK139"/>
  <c r="J279"/>
  <c r="J306"/>
  <c i="8" r="BK100"/>
  <c i="2" r="BK98"/>
  <c i="3" r="BK118"/>
  <c r="J229"/>
  <c i="5" r="J137"/>
  <c i="6" r="J146"/>
  <c r="J310"/>
  <c i="7" r="J157"/>
  <c i="9" r="J97"/>
  <c i="3" r="J131"/>
  <c r="BK124"/>
  <c i="4" r="BK138"/>
  <c r="BK129"/>
  <c i="5" r="J111"/>
  <c i="6" r="J121"/>
  <c r="J326"/>
  <c r="J115"/>
  <c i="8" r="BK117"/>
  <c i="2" r="J34"/>
  <c i="6" r="BK288"/>
  <c r="J186"/>
  <c r="BK214"/>
  <c i="7" r="J119"/>
  <c i="9" r="J148"/>
  <c i="3" r="BK224"/>
  <c r="J167"/>
  <c i="4" r="J136"/>
  <c i="5" r="J165"/>
  <c i="6" r="BK286"/>
  <c r="J136"/>
  <c i="8" r="J111"/>
  <c i="3" r="BK114"/>
  <c i="5" r="BK93"/>
  <c r="BK107"/>
  <c i="6" r="J214"/>
  <c r="BK210"/>
  <c r="J217"/>
  <c i="7" r="J138"/>
  <c i="9" r="J132"/>
  <c i="3" r="J104"/>
  <c r="J106"/>
  <c i="6" r="BK306"/>
  <c i="9" r="J103"/>
  <c i="2" l="1" r="T87"/>
  <c r="T86"/>
  <c i="3" r="P91"/>
  <c r="T166"/>
  <c i="4" r="T91"/>
  <c r="R124"/>
  <c i="5" r="R92"/>
  <c r="R162"/>
  <c i="6" r="BK135"/>
  <c r="J135"/>
  <c r="J66"/>
  <c r="R162"/>
  <c r="P199"/>
  <c r="BK283"/>
  <c r="J283"/>
  <c r="J71"/>
  <c r="P305"/>
  <c i="7" r="BK96"/>
  <c i="3" r="BK91"/>
  <c r="J91"/>
  <c r="J65"/>
  <c r="T219"/>
  <c i="4" r="R91"/>
  <c r="BK124"/>
  <c r="J124"/>
  <c r="J67"/>
  <c i="5" r="P114"/>
  <c i="6" r="BK99"/>
  <c r="J99"/>
  <c r="J65"/>
  <c r="T135"/>
  <c r="R216"/>
  <c r="BK309"/>
  <c i="3" r="P166"/>
  <c r="P219"/>
  <c i="4" r="P91"/>
  <c r="R109"/>
  <c i="5" r="BK92"/>
  <c r="J92"/>
  <c r="J65"/>
  <c r="R114"/>
  <c i="6" r="T99"/>
  <c r="T162"/>
  <c r="R199"/>
  <c r="P283"/>
  <c r="T309"/>
  <c i="7" r="R96"/>
  <c r="R95"/>
  <c r="R94"/>
  <c i="8" r="P96"/>
  <c r="P95"/>
  <c r="P94"/>
  <c i="1" r="AU64"/>
  <c i="3" r="T91"/>
  <c r="T90"/>
  <c r="T89"/>
  <c r="BK219"/>
  <c r="J219"/>
  <c r="J67"/>
  <c i="4" r="BK109"/>
  <c r="J109"/>
  <c r="J66"/>
  <c r="P124"/>
  <c i="5" r="T114"/>
  <c i="3" r="R166"/>
  <c i="4" r="P109"/>
  <c r="T124"/>
  <c i="5" r="BK114"/>
  <c r="J114"/>
  <c r="J67"/>
  <c r="T162"/>
  <c i="6" r="R99"/>
  <c r="P162"/>
  <c r="P216"/>
  <c r="P309"/>
  <c r="P304"/>
  <c i="7" r="P96"/>
  <c r="P95"/>
  <c r="P94"/>
  <c i="1" r="AU63"/>
  <c i="8" r="T96"/>
  <c r="T95"/>
  <c r="T94"/>
  <c i="9" r="BK96"/>
  <c i="3" r="R91"/>
  <c i="5" r="P92"/>
  <c r="BK162"/>
  <c r="J162"/>
  <c r="J68"/>
  <c i="6" r="P99"/>
  <c r="BK162"/>
  <c r="J162"/>
  <c r="J68"/>
  <c r="T216"/>
  <c r="R309"/>
  <c i="8" r="BK96"/>
  <c r="J96"/>
  <c r="J69"/>
  <c i="9" r="P96"/>
  <c r="P95"/>
  <c r="P94"/>
  <c i="1" r="AU65"/>
  <c i="6" r="R135"/>
  <c r="BK216"/>
  <c r="J216"/>
  <c r="J70"/>
  <c r="T283"/>
  <c r="R305"/>
  <c i="7" r="T96"/>
  <c r="T95"/>
  <c r="T94"/>
  <c i="8" r="R96"/>
  <c r="R95"/>
  <c r="R94"/>
  <c i="9" r="T96"/>
  <c r="T95"/>
  <c r="T94"/>
  <c i="3" r="BK166"/>
  <c r="J166"/>
  <c r="J66"/>
  <c r="R219"/>
  <c i="4" r="BK91"/>
  <c r="T109"/>
  <c i="5" r="T92"/>
  <c r="T91"/>
  <c r="T90"/>
  <c r="P162"/>
  <c i="6" r="P135"/>
  <c r="BK199"/>
  <c r="J199"/>
  <c r="J69"/>
  <c r="T199"/>
  <c r="R283"/>
  <c r="BK305"/>
  <c r="J305"/>
  <c r="J74"/>
  <c r="T305"/>
  <c i="9" r="R96"/>
  <c r="R95"/>
  <c r="R94"/>
  <c i="2" r="BK100"/>
  <c r="J100"/>
  <c r="J65"/>
  <c r="BK103"/>
  <c r="J103"/>
  <c r="J66"/>
  <c i="5" r="BK110"/>
  <c r="J110"/>
  <c r="J66"/>
  <c i="6" r="BK155"/>
  <c r="J155"/>
  <c r="J67"/>
  <c r="BK301"/>
  <c r="J301"/>
  <c r="J72"/>
  <c i="8" r="BK145"/>
  <c r="J145"/>
  <c r="J70"/>
  <c i="2" r="BK94"/>
  <c r="J94"/>
  <c r="J63"/>
  <c r="BK88"/>
  <c r="J88"/>
  <c r="J61"/>
  <c i="9" r="BK147"/>
  <c r="J147"/>
  <c r="J70"/>
  <c i="2" r="BK91"/>
  <c r="J91"/>
  <c r="J62"/>
  <c r="BK97"/>
  <c r="J97"/>
  <c r="J64"/>
  <c i="7" r="BK156"/>
  <c r="J156"/>
  <c r="J70"/>
  <c i="9" r="BE97"/>
  <c r="BE100"/>
  <c r="BE103"/>
  <c r="F63"/>
  <c r="BE129"/>
  <c r="BE132"/>
  <c i="8" r="BK95"/>
  <c r="BK94"/>
  <c r="J94"/>
  <c i="9" r="BE124"/>
  <c r="BE142"/>
  <c r="E52"/>
  <c r="J88"/>
  <c r="BE108"/>
  <c r="BE113"/>
  <c r="BE116"/>
  <c r="BE119"/>
  <c r="BE110"/>
  <c r="BE126"/>
  <c r="BE137"/>
  <c r="BE148"/>
  <c i="7" r="J96"/>
  <c r="J69"/>
  <c i="8" r="J60"/>
  <c r="E80"/>
  <c r="BE106"/>
  <c r="BE127"/>
  <c r="BE135"/>
  <c r="BE111"/>
  <c r="BE122"/>
  <c r="BE100"/>
  <c r="BE114"/>
  <c r="BE117"/>
  <c r="BE140"/>
  <c r="BE124"/>
  <c r="F63"/>
  <c r="BE97"/>
  <c r="BE108"/>
  <c r="BE130"/>
  <c r="BE103"/>
  <c r="BE146"/>
  <c i="6" r="J309"/>
  <c r="J75"/>
  <c i="7" r="BE100"/>
  <c r="BE119"/>
  <c r="BE135"/>
  <c r="BE150"/>
  <c r="F63"/>
  <c r="BE132"/>
  <c r="E80"/>
  <c r="BE124"/>
  <c i="6" r="BK98"/>
  <c r="J98"/>
  <c r="J64"/>
  <c i="7" r="BE97"/>
  <c r="BE130"/>
  <c r="BE138"/>
  <c r="BE144"/>
  <c r="J60"/>
  <c r="BE103"/>
  <c r="BE109"/>
  <c r="BE157"/>
  <c r="BE111"/>
  <c r="BE114"/>
  <c i="6" r="J56"/>
  <c r="BE139"/>
  <c r="BE210"/>
  <c r="BE217"/>
  <c r="BE223"/>
  <c r="BE234"/>
  <c r="BE296"/>
  <c r="F59"/>
  <c r="BE152"/>
  <c r="BE183"/>
  <c r="BE211"/>
  <c r="BE225"/>
  <c r="BE232"/>
  <c r="BE286"/>
  <c r="BE307"/>
  <c r="BE105"/>
  <c r="BE146"/>
  <c r="BE156"/>
  <c r="BE180"/>
  <c r="BE186"/>
  <c r="BE207"/>
  <c r="BE323"/>
  <c r="BE338"/>
  <c i="5" r="BK91"/>
  <c r="J91"/>
  <c r="J64"/>
  <c i="6" r="BE133"/>
  <c r="BE170"/>
  <c r="BE279"/>
  <c r="BE288"/>
  <c r="BE341"/>
  <c r="BE111"/>
  <c r="BE127"/>
  <c r="BE136"/>
  <c r="BE227"/>
  <c r="BE229"/>
  <c r="BE284"/>
  <c r="BE302"/>
  <c r="BE306"/>
  <c r="BE328"/>
  <c r="BE100"/>
  <c r="BE108"/>
  <c r="BE115"/>
  <c r="BE200"/>
  <c r="BE205"/>
  <c r="BE298"/>
  <c r="BE310"/>
  <c r="BE313"/>
  <c r="BE326"/>
  <c r="BE117"/>
  <c r="BE121"/>
  <c r="BE163"/>
  <c r="BE212"/>
  <c r="BE237"/>
  <c r="BE240"/>
  <c r="BE281"/>
  <c r="BE344"/>
  <c r="E50"/>
  <c r="BE124"/>
  <c r="BE167"/>
  <c r="BE209"/>
  <c r="BE214"/>
  <c r="BE220"/>
  <c r="BE294"/>
  <c r="BE340"/>
  <c i="4" r="J91"/>
  <c r="J65"/>
  <c i="5" r="F59"/>
  <c r="J84"/>
  <c r="BE93"/>
  <c r="BE137"/>
  <c r="BE163"/>
  <c r="BE170"/>
  <c r="BE165"/>
  <c r="E50"/>
  <c r="BE96"/>
  <c r="BE101"/>
  <c r="BE104"/>
  <c r="BE115"/>
  <c r="BE118"/>
  <c r="BE149"/>
  <c r="BE178"/>
  <c r="BE155"/>
  <c r="BE111"/>
  <c r="BE125"/>
  <c r="BE143"/>
  <c r="BE172"/>
  <c r="BE175"/>
  <c r="BE107"/>
  <c r="BE130"/>
  <c r="BE167"/>
  <c i="4" r="F59"/>
  <c r="BE103"/>
  <c r="BE127"/>
  <c r="BE132"/>
  <c r="BE134"/>
  <c i="3" r="BK90"/>
  <c r="J90"/>
  <c r="J64"/>
  <c i="4" r="E77"/>
  <c r="BE110"/>
  <c r="BE116"/>
  <c r="BE129"/>
  <c r="BE136"/>
  <c r="J83"/>
  <c r="BE106"/>
  <c r="BE125"/>
  <c r="BE95"/>
  <c r="BE119"/>
  <c r="BE100"/>
  <c r="BE138"/>
  <c r="BE92"/>
  <c i="3" r="J56"/>
  <c r="E77"/>
  <c r="BE92"/>
  <c r="BE102"/>
  <c r="BE122"/>
  <c r="BE128"/>
  <c r="BE203"/>
  <c r="BE229"/>
  <c r="BE235"/>
  <c r="BE238"/>
  <c i="2" r="BK87"/>
  <c r="J87"/>
  <c r="J60"/>
  <c i="3" r="BE163"/>
  <c r="BE177"/>
  <c r="BE224"/>
  <c r="BE112"/>
  <c r="BE100"/>
  <c r="BE120"/>
  <c r="BE131"/>
  <c r="BE149"/>
  <c r="BE191"/>
  <c r="F86"/>
  <c r="BE98"/>
  <c r="BE110"/>
  <c r="BE114"/>
  <c r="BE116"/>
  <c r="BE124"/>
  <c r="BE126"/>
  <c r="BE136"/>
  <c r="BE187"/>
  <c r="BE222"/>
  <c r="BE94"/>
  <c r="BE143"/>
  <c r="BE220"/>
  <c r="BE106"/>
  <c r="BE118"/>
  <c r="BE146"/>
  <c r="BE154"/>
  <c r="BE158"/>
  <c r="BE167"/>
  <c r="BE207"/>
  <c r="BE227"/>
  <c r="BE232"/>
  <c r="BE96"/>
  <c r="BE104"/>
  <c r="BE108"/>
  <c i="1" r="AW55"/>
  <c r="BB55"/>
  <c i="2" r="E48"/>
  <c r="J52"/>
  <c r="F55"/>
  <c r="BE89"/>
  <c r="BE92"/>
  <c r="BE95"/>
  <c r="BE98"/>
  <c r="BE101"/>
  <c r="BE104"/>
  <c i="1" r="BC55"/>
  <c r="BA55"/>
  <c r="BD55"/>
  <c i="6" r="F37"/>
  <c i="1" r="BB61"/>
  <c i="8" r="F38"/>
  <c i="1" r="BA64"/>
  <c i="6" r="F36"/>
  <c i="1" r="BA61"/>
  <c i="6" r="F38"/>
  <c i="1" r="BC61"/>
  <c i="9" r="J38"/>
  <c i="1" r="AW65"/>
  <c i="8" r="F39"/>
  <c i="1" r="BB64"/>
  <c i="8" r="F41"/>
  <c i="1" r="BD64"/>
  <c i="7" r="F40"/>
  <c i="1" r="BC63"/>
  <c i="9" r="F41"/>
  <c i="1" r="BD65"/>
  <c i="9" r="F38"/>
  <c i="1" r="BA65"/>
  <c i="3" r="F37"/>
  <c i="1" r="BB57"/>
  <c i="3" r="F38"/>
  <c i="1" r="BC57"/>
  <c r="AS60"/>
  <c i="4" r="F36"/>
  <c i="1" r="BA58"/>
  <c i="5" r="J36"/>
  <c i="1" r="AW59"/>
  <c i="3" r="J36"/>
  <c i="1" r="AW57"/>
  <c i="7" r="J38"/>
  <c i="1" r="AW63"/>
  <c i="8" r="F40"/>
  <c i="1" r="BC64"/>
  <c i="4" r="J36"/>
  <c i="1" r="AW58"/>
  <c i="4" r="F39"/>
  <c i="1" r="BD58"/>
  <c i="7" r="F39"/>
  <c i="1" r="BB63"/>
  <c i="8" r="J38"/>
  <c i="1" r="AW64"/>
  <c i="5" r="F38"/>
  <c i="1" r="BC59"/>
  <c i="9" r="F40"/>
  <c i="1" r="BC65"/>
  <c i="9" r="F39"/>
  <c i="1" r="BB65"/>
  <c i="6" r="F39"/>
  <c i="1" r="BD61"/>
  <c i="5" r="F39"/>
  <c i="1" r="BD59"/>
  <c i="8" r="J34"/>
  <c i="3" r="F39"/>
  <c i="1" r="BD57"/>
  <c i="3" r="F36"/>
  <c i="1" r="BA57"/>
  <c i="4" r="F37"/>
  <c i="1" r="BB58"/>
  <c i="4" r="F38"/>
  <c i="1" r="BC58"/>
  <c i="7" r="F38"/>
  <c i="1" r="BA63"/>
  <c i="7" r="F41"/>
  <c i="1" r="BD63"/>
  <c i="6" r="J36"/>
  <c i="1" r="AW61"/>
  <c i="5" r="F37"/>
  <c i="1" r="BB59"/>
  <c i="5" r="F36"/>
  <c i="1" r="BA59"/>
  <c i="4" l="1" r="P90"/>
  <c r="P89"/>
  <c i="1" r="AU58"/>
  <c i="6" r="P98"/>
  <c r="P97"/>
  <c i="1" r="AU61"/>
  <c i="5" r="P91"/>
  <c r="P90"/>
  <c i="1" r="AU59"/>
  <c i="6" r="T98"/>
  <c i="5" r="R91"/>
  <c r="R90"/>
  <c i="4" r="BK90"/>
  <c r="J90"/>
  <c r="J64"/>
  <c i="6" r="R304"/>
  <c i="9" r="BK95"/>
  <c r="J95"/>
  <c r="J68"/>
  <c i="3" r="R90"/>
  <c r="R89"/>
  <c i="6" r="T304"/>
  <c i="4" r="T90"/>
  <c r="T89"/>
  <c r="R90"/>
  <c r="R89"/>
  <c i="6" r="R98"/>
  <c r="R97"/>
  <c r="BK304"/>
  <c r="J304"/>
  <c r="J73"/>
  <c i="7" r="BK95"/>
  <c r="J95"/>
  <c r="J68"/>
  <c i="3" r="P90"/>
  <c r="P89"/>
  <c i="1" r="AU57"/>
  <c i="9" r="J96"/>
  <c r="J69"/>
  <c i="1" r="AG64"/>
  <c i="8" r="J67"/>
  <c r="J95"/>
  <c r="J68"/>
  <c i="6" r="BK97"/>
  <c r="J97"/>
  <c i="5" r="BK90"/>
  <c r="J90"/>
  <c r="J63"/>
  <c i="3" r="BK89"/>
  <c r="J89"/>
  <c r="J63"/>
  <c i="2" r="BK86"/>
  <c r="J86"/>
  <c r="J59"/>
  <c i="1" r="AS54"/>
  <c r="BB62"/>
  <c r="AX62"/>
  <c r="BB56"/>
  <c r="AX56"/>
  <c i="8" r="J37"/>
  <c i="1" r="AV64"/>
  <c r="AT64"/>
  <c r="AN64"/>
  <c i="5" r="F35"/>
  <c i="1" r="AZ59"/>
  <c i="6" r="J35"/>
  <c i="1" r="AV61"/>
  <c r="AT61"/>
  <c i="4" r="F35"/>
  <c i="1" r="AZ58"/>
  <c i="2" r="F33"/>
  <c i="1" r="AZ55"/>
  <c i="3" r="F35"/>
  <c i="1" r="AZ57"/>
  <c r="BA56"/>
  <c r="AW56"/>
  <c r="BC56"/>
  <c r="AY56"/>
  <c i="6" r="F35"/>
  <c i="1" r="AZ61"/>
  <c i="6" r="J32"/>
  <c i="1" r="AG61"/>
  <c i="2" r="J33"/>
  <c i="1" r="AV55"/>
  <c r="AT55"/>
  <c r="BC62"/>
  <c r="AY62"/>
  <c r="AU62"/>
  <c i="5" r="J35"/>
  <c i="1" r="AV59"/>
  <c r="AT59"/>
  <c i="4" r="J35"/>
  <c i="1" r="AV58"/>
  <c r="AT58"/>
  <c r="BD56"/>
  <c r="BA62"/>
  <c r="AW62"/>
  <c r="BD62"/>
  <c i="8" r="F37"/>
  <c i="1" r="AZ64"/>
  <c i="9" r="J37"/>
  <c i="1" r="AV65"/>
  <c r="AT65"/>
  <c i="7" r="F37"/>
  <c i="1" r="AZ63"/>
  <c i="7" r="J37"/>
  <c i="1" r="AV63"/>
  <c r="AT63"/>
  <c i="9" r="F37"/>
  <c i="1" r="AZ65"/>
  <c i="3" r="J35"/>
  <c i="1" r="AV57"/>
  <c r="AT57"/>
  <c i="6" l="1" r="T97"/>
  <c i="4" r="BK89"/>
  <c r="J89"/>
  <c r="J63"/>
  <c i="9" r="BK94"/>
  <c r="J94"/>
  <c r="J67"/>
  <c i="7" r="BK94"/>
  <c r="J94"/>
  <c i="8" r="J43"/>
  <c i="1" r="AN61"/>
  <c i="6" r="J63"/>
  <c r="J41"/>
  <c i="1" r="AU60"/>
  <c r="AU56"/>
  <c r="AU54"/>
  <c r="BD60"/>
  <c r="BC60"/>
  <c r="AY60"/>
  <c i="7" r="J34"/>
  <c i="1" r="AG63"/>
  <c i="5" r="J32"/>
  <c i="1" r="AG59"/>
  <c r="AN59"/>
  <c r="BA60"/>
  <c r="AW60"/>
  <c i="2" r="J30"/>
  <c i="1" r="AG55"/>
  <c r="AZ62"/>
  <c r="AV62"/>
  <c r="AT62"/>
  <c i="3" r="J32"/>
  <c i="1" r="AG57"/>
  <c r="BB60"/>
  <c r="AX60"/>
  <c r="AZ56"/>
  <c r="AV56"/>
  <c r="AT56"/>
  <c i="7" l="1" r="J43"/>
  <c r="J67"/>
  <c i="5" r="J41"/>
  <c i="3" r="J41"/>
  <c i="1" r="AN57"/>
  <c i="2" r="J39"/>
  <c i="1" r="AN55"/>
  <c r="AN63"/>
  <c i="9" r="J34"/>
  <c i="1" r="AG65"/>
  <c r="AG62"/>
  <c r="AG60"/>
  <c r="BB54"/>
  <c r="AX54"/>
  <c i="4" r="J32"/>
  <c i="1" r="AG58"/>
  <c r="AN58"/>
  <c r="BA54"/>
  <c r="AW54"/>
  <c r="AK30"/>
  <c r="BC54"/>
  <c r="W32"/>
  <c r="AZ60"/>
  <c r="AV60"/>
  <c r="AT60"/>
  <c r="AN60"/>
  <c r="BD54"/>
  <c r="W33"/>
  <c i="9" l="1" r="J43"/>
  <c i="4" r="J41"/>
  <c i="1" r="AN65"/>
  <c r="AN62"/>
  <c r="AG56"/>
  <c r="AY54"/>
  <c r="W31"/>
  <c r="W30"/>
  <c r="AZ54"/>
  <c r="AV54"/>
  <c r="AK29"/>
  <c l="1" r="AN56"/>
  <c r="AG54"/>
  <c r="AK26"/>
  <c r="AK3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<sst xmlns="http://schemas.openxmlformats.org/spreadsheetml/2006/main">
  <si>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</si>
  <si>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</si>
  <si>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</si>
  <si>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</si>
  <si>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</si>
  <si>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{79e83952-3e25-4952-8f82-cfe3493ad49f}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</si>
  <si>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</si>
  <si>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</si>
  <si>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</si>
  <si>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</si>
  <si>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</si>
  <si>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</si>
  <si>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</si>
  <si>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</si>
  <si>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2411-V1-2023017H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</si>
  <si>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</si>
  <si>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</si>
  <si>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a osdtranění části stavby č.p. 3044, ul. Generála Svobody Varnsdorf</t>
  </si>
  <si>
    <t>KSO:</t>
  </si>
  <si>
    <t/>
  </si>
  <si>
    <t>CC-CZ:</t>
  </si>
  <si>
    <t>Místo:</t>
  </si>
  <si>
    <t>st.p.č.k. 2530, k.ú. Varnsdorf</t>
  </si>
  <si>
    <t>Datum:</t>
  </si>
  <si>
    <t>17. 12. 2024</t>
  </si>
  <si>
    <t>Zadavatel:</t>
  </si>
  <si>
    <t>IČ:</t>
  </si>
  <si>
    <t>00261718</t>
  </si>
  <si>
    <t>Město Varnsdorf</t>
  </si>
  <si>
    <t>DIČ:</t>
  </si>
  <si>
    <t>Účastník:</t>
  </si>
  <si>
    <t>Vyplň údaj</t>
  </si>
  <si>
    <t>Projektant:</t>
  </si>
  <si>
    <t>Pavel Hruška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</si>
  <si>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</si>
  <si>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</si>
  <si>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</si>
  <si>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</si>
  <si>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</si>
  <si>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</si>
  <si>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</si>
  <si>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</si>
  <si>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</si>
  <si>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</si>
  <si>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</si>
  <si>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</si>
  <si>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</si>
  <si>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</si>
  <si>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</si>
  <si>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</si>
  <si>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</si>
  <si>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</si>
  <si>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</si>
  <si>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</si>
  <si>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</si>
  <si>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</si>
  <si>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</si>
  <si>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</si>
  <si>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</si>
  <si>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</si>
  <si>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</si>
  <si>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</si>
  <si>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</si>
  <si>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</si>
  <si>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</si>
  <si>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</si>
  <si>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</si>
  <si>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</si>
  <si>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</si>
  <si>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</si>
  <si>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</si>
  <si>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</si>
  <si>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</si>
  <si>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</si>
  <si>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</si>
  <si>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</si>
  <si>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</si>
  <si>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</si>
  <si>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Vedlejší rozpočtové náklady</t>
  </si>
  <si>
    <t>VON</t>
  </si>
  <si>
    <t>1</t>
  </si>
  <si>
    <t>{cb570491-9dcd-4d4a-a9c6-9159c9e55228}</t>
  </si>
  <si>
    <t>2</t>
  </si>
  <si>
    <t>SO 01</t>
  </si>
  <si>
    <t>Odstranění části stavby B, C, D</t>
  </si>
  <si>
    <t>STA</t>
  </si>
  <si>
    <t>{aff125bb-b951-4d3c-a8a0-926c2c27571a}</t>
  </si>
  <si>
    <t>SO 01.1</t>
  </si>
  <si>
    <t>Část stavby B</t>
  </si>
  <si>
    <t>Soupis</t>
  </si>
  <si>
    <t>{f6d19e75-f88c-46d0-9fc9-4940789fe8ff}</t>
  </si>
  <si>
    <t>SO 01.2</t>
  </si>
  <si>
    <t>Část stavby C</t>
  </si>
  <si>
    <t>{48418750-3088-4c55-9465-0b54f84f0f83}</t>
  </si>
  <si>
    <t>SO 01.3</t>
  </si>
  <si>
    <t>Část stavby D</t>
  </si>
  <si>
    <t>{e05297e3-808b-46ea-aa11-7306e3c37544}</t>
  </si>
  <si>
    <t>SO 02</t>
  </si>
  <si>
    <t>Nutné stavební úpravy k zabezpečení ponechané části objektu A</t>
  </si>
  <si>
    <t>{0846e02f-ca8b-4c72-b338-8f9c6b80ce7d}</t>
  </si>
  <si>
    <t>SO 02.1</t>
  </si>
  <si>
    <t>Stavební úpravy - Část stavby A</t>
  </si>
  <si>
    <t>{1c253614-4482-4eb0-91e9-fa68144857ca}</t>
  </si>
  <si>
    <t>SO 02.2</t>
  </si>
  <si>
    <t>Terénní úpravy</t>
  </si>
  <si>
    <t>{1e07012a-af8c-422e-98c4-a41b711de317}</t>
  </si>
  <si>
    <t>SO 02.2.1</t>
  </si>
  <si>
    <t>3</t>
  </si>
  <si>
    <t>{f618722a-92b6-4989-9b40-0d84d9bc6658}</t>
  </si>
  <si>
    <t>SO 02.2.2</t>
  </si>
  <si>
    <t>{d220ceef-19c7-4235-93d7-086ff64d963c}</t>
  </si>
  <si>
    <t>SO 02.2.3</t>
  </si>
  <si>
    <t>{9db2a030-d1dc-4cc2-a762-35c455c490c1}</t>
  </si>
  <si>
    <t>KRYCÍ LIST SOUPISU PRACÍ</t>
  </si>
  <si>
    <t>Objekt:</t>
  </si>
  <si>
    <t>SO 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</si>
  <si>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</si>
  <si>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</si>
  <si>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</si>
  <si>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</si>
  <si>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</si>
  <si>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</si>
  <si>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</si>
  <si>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</si>
  <si>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</si>
  <si>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</si>
  <si>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</si>
  <si>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</si>
  <si>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</si>
  <si>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</si>
  <si>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</si>
  <si>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</si>
  <si>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</si>
  <si>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</si>
  <si>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</si>
  <si>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</si>
  <si>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</si>
  <si>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</si>
  <si>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</si>
  <si>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</si>
  <si>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</si>
  <si>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</si>
  <si>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</si>
  <si>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</si>
  <si>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</si>
  <si>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</si>
  <si>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012414000</t>
  </si>
  <si>
    <t>Geometrický plán</t>
  </si>
  <si>
    <t>…</t>
  </si>
  <si>
    <t>CS ÚRS 2025 01</t>
  </si>
  <si>
    <t>1024</t>
  </si>
  <si>
    <t>467871427</t>
  </si>
  <si>
    <t>Online PSC</t>
  </si>
  <si>
    <t>https://podminky.urs.cz/item/CS_URS_2025_01/012414000</t>
  </si>
  <si>
    <t>VRN2</t>
  </si>
  <si>
    <t>Příprava staveniště</t>
  </si>
  <si>
    <t>020001000</t>
  </si>
  <si>
    <t>Příprava staveniště včetně odpojení demolované části od energií a zabezpečení konců vedení kanalizace</t>
  </si>
  <si>
    <t>-966347130</t>
  </si>
  <si>
    <t>https://podminky.urs.cz/item/CS_URS_2025_01/020001000</t>
  </si>
  <si>
    <t>VRN3</t>
  </si>
  <si>
    <t>Zařízení staveniště</t>
  </si>
  <si>
    <t>030001000</t>
  </si>
  <si>
    <t>-1074449931</t>
  </si>
  <si>
    <t>https://podminky.urs.cz/item/CS_URS_2025_01/030001000</t>
  </si>
  <si>
    <t>VRN4</t>
  </si>
  <si>
    <t>Inženýrská činnost</t>
  </si>
  <si>
    <t>4</t>
  </si>
  <si>
    <t>045002000</t>
  </si>
  <si>
    <t>Kompletační a koordinační činnost včetně dokladové části</t>
  </si>
  <si>
    <t>-907679354</t>
  </si>
  <si>
    <t>https://podminky.urs.cz/item/CS_URS_2025_01/045002000</t>
  </si>
  <si>
    <t>VRN6</t>
  </si>
  <si>
    <t>Územní vlivy</t>
  </si>
  <si>
    <t>060001000</t>
  </si>
  <si>
    <t>1394944487</t>
  </si>
  <si>
    <t>https://podminky.urs.cz/item/CS_URS_2025_01/060001000</t>
  </si>
  <si>
    <t>VRN7</t>
  </si>
  <si>
    <t>Provozní vlivy</t>
  </si>
  <si>
    <t>6</t>
  </si>
  <si>
    <t>070001000</t>
  </si>
  <si>
    <t>Provozní vlivy včetně zabezpečení staveniště (oplocení), zajištění přístupu a příjezdu do objektů, DIO, DIR a dočasného dopravního značení</t>
  </si>
  <si>
    <t>-1891441653</t>
  </si>
  <si>
    <t>https://podminky.urs.cz/item/CS_URS_2025_01/070001000</t>
  </si>
  <si>
    <t>SO 01 - Odstranění části stavby B, C, D</t>
  </si>
  <si>
    <t>Soupis:</t>
  </si>
  <si>
    <t>SO 01.1 - Část stavby B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</si>
  <si>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</si>
  <si>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</si>
  <si>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</si>
  <si>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</si>
  <si>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HSV</t>
  </si>
  <si>
    <t>Práce a dodávky HSV</t>
  </si>
  <si>
    <t>Zemní práce</t>
  </si>
  <si>
    <t>111211231</t>
  </si>
  <si>
    <t>Snesení větví stromů na hromady nebo naložení na dopravní prostředek listnatých v rovině nebo ve svahu do 1:3, průměru kmene do 30 cm</t>
  </si>
  <si>
    <t>kus</t>
  </si>
  <si>
    <t>966431095</t>
  </si>
  <si>
    <t>https://podminky.urs.cz/item/CS_URS_2025_01/111211231</t>
  </si>
  <si>
    <t>111211232</t>
  </si>
  <si>
    <t>Snesení větví stromů na hromady nebo naložení na dopravní prostředek listnatých v rovině nebo ve svahu do 1:3, průměru kmene přes 30 cm</t>
  </si>
  <si>
    <t>-1522333976</t>
  </si>
  <si>
    <t>https://podminky.urs.cz/item/CS_URS_2025_01/111211232</t>
  </si>
  <si>
    <t>112101101</t>
  </si>
  <si>
    <t>Odstranění stromů s odřezáním kmene a s odvětvením listnatých, průměru kmene přes 100 do 300 mm</t>
  </si>
  <si>
    <t>1692820373</t>
  </si>
  <si>
    <t>https://podminky.urs.cz/item/CS_URS_2025_01/112101101</t>
  </si>
  <si>
    <t>112101102</t>
  </si>
  <si>
    <t>Odstranění stromů s odřezáním kmene a s odvětvením listnatých, průměru kmene přes 300 do 500 mm</t>
  </si>
  <si>
    <t>-2025861037</t>
  </si>
  <si>
    <t>https://podminky.urs.cz/item/CS_URS_2025_01/112101102</t>
  </si>
  <si>
    <t>112251101</t>
  </si>
  <si>
    <t>Odstranění pařezů strojně s jejich vykopáním nebo vytrháním průměru přes 100 do 300 mm</t>
  </si>
  <si>
    <t>-1030707472</t>
  </si>
  <si>
    <t>https://podminky.urs.cz/item/CS_URS_2025_01/112251101</t>
  </si>
  <si>
    <t>112251102</t>
  </si>
  <si>
    <t>Odstranění pařezů strojně s jejich vykopáním nebo vytrháním průměru přes 300 do 500 mm</t>
  </si>
  <si>
    <t>-609707766</t>
  </si>
  <si>
    <t>https://podminky.urs.cz/item/CS_URS_2025_01/112251102</t>
  </si>
  <si>
    <t>7</t>
  </si>
  <si>
    <t>162201401</t>
  </si>
  <si>
    <t>Vodorovné přemístění větví, kmenů nebo pařezů s naložením, složením a dopravou do 1000 m větví stromů listnatých, průměru kmene přes 100 do 300 mm</t>
  </si>
  <si>
    <t>-666252229</t>
  </si>
  <si>
    <t>https://podminky.urs.cz/item/CS_URS_2025_01/162201401</t>
  </si>
  <si>
    <t>8</t>
  </si>
  <si>
    <t>162201402</t>
  </si>
  <si>
    <t>Vodorovné přemístění větví, kmenů nebo pařezů s naložením, složením a dopravou do 1000 m větví stromů listnatých, průměru kmene přes 300 do 500 mm</t>
  </si>
  <si>
    <t>2012510698</t>
  </si>
  <si>
    <t>https://podminky.urs.cz/item/CS_URS_2025_01/162201402</t>
  </si>
  <si>
    <t>9</t>
  </si>
  <si>
    <t>162201411</t>
  </si>
  <si>
    <t>Vodorovné přemístění větví, kmenů nebo pařezů s naložením, složením a dopravou do 1000 m kmenů stromů listnatých, průměru přes 100 do 300 mm</t>
  </si>
  <si>
    <t>1313799508</t>
  </si>
  <si>
    <t>https://podminky.urs.cz/item/CS_URS_2025_01/162201411</t>
  </si>
  <si>
    <t>10</t>
  </si>
  <si>
    <t>162201412</t>
  </si>
  <si>
    <t>Vodorovné přemístění větví, kmenů nebo pařezů s naložením, složením a dopravou do 1000 m kmenů stromů listnatých, průměru přes 300 do 500 mm</t>
  </si>
  <si>
    <t>-1225563211</t>
  </si>
  <si>
    <t>https://podminky.urs.cz/item/CS_URS_2025_01/162201412</t>
  </si>
  <si>
    <t>11</t>
  </si>
  <si>
    <t>162201421</t>
  </si>
  <si>
    <t>Vodorovné přemístění větví, kmenů nebo pařezů s naložením, složením a dopravou do 1000 m pařezů kmenů, průměru přes 100 do 300 mm</t>
  </si>
  <si>
    <t>-820506608</t>
  </si>
  <si>
    <t>https://podminky.urs.cz/item/CS_URS_2025_01/162201421</t>
  </si>
  <si>
    <t>162201422</t>
  </si>
  <si>
    <t>Vodorovné přemístění větví, kmenů nebo pařezů s naložením, složením a dopravou do 1000 m pařezů kmenů, průměru přes 300 do 500 mm</t>
  </si>
  <si>
    <t>-451796402</t>
  </si>
  <si>
    <t>https://podminky.urs.cz/item/CS_URS_2025_01/162201422</t>
  </si>
  <si>
    <t>13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</si>
  <si>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</si>
  <si>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</si>
  <si>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1433016918</t>
  </si>
  <si>
    <t>https://podminky.urs.cz/item/CS_URS_2025_01/162301931</t>
  </si>
  <si>
    <t>14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</si>
  <si>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</si>
  <si>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</si>
  <si>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1070152427</t>
  </si>
  <si>
    <t>https://podminky.urs.cz/item/CS_URS_2025_01/162301932</t>
  </si>
  <si>
    <t>15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</si>
  <si>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</si>
  <si>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</si>
  <si>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198429256</t>
  </si>
  <si>
    <t>https://podminky.urs.cz/item/CS_URS_2025_01/162301951</t>
  </si>
  <si>
    <t>16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</si>
  <si>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</si>
  <si>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</si>
  <si>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982818041</t>
  </si>
  <si>
    <t>https://podminky.urs.cz/item/CS_URS_2025_01/162301952</t>
  </si>
  <si>
    <t>17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</si>
  <si>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</si>
  <si>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</si>
  <si>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-1627990015</t>
  </si>
  <si>
    <t>https://podminky.urs.cz/item/CS_URS_2025_01/162301971</t>
  </si>
  <si>
    <t>18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</si>
  <si>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</si>
  <si>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</si>
  <si>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305085877</t>
  </si>
  <si>
    <t>https://podminky.urs.cz/item/CS_URS_2025_01/162301972</t>
  </si>
  <si>
    <t>19</t>
  </si>
  <si>
    <t>131153101</t>
  </si>
  <si>
    <t>Hloubení nezapažených jam a zářezů strojně s urovnáním dna do předepsaného profilu a spádu v omezeném prostoru v hornině třídy těžitelnosti I skupiny 1 a 2 do 20 m3</t>
  </si>
  <si>
    <t>m3</t>
  </si>
  <si>
    <t>-156662537</t>
  </si>
  <si>
    <t>https://podminky.urs.cz/item/CS_URS_2025_01/131153101</t>
  </si>
  <si>
    <t>VV</t>
  </si>
  <si>
    <t>5,8*14,1"násyp pod podlahou hlediště</t>
  </si>
  <si>
    <t>20</t>
  </si>
  <si>
    <t>132255101</t>
  </si>
  <si>
    <t>Hloubení zapažených rýh šířky do 800 mm strojně s urovnáním dna do předepsaného profilu a spádu v omezeném prostoru v hornině třídy těžitelnosti I skupiny 3 do 20 m3</t>
  </si>
  <si>
    <t>-375354274</t>
  </si>
  <si>
    <t>https://podminky.urs.cz/item/CS_URS_2025_01/132255101</t>
  </si>
  <si>
    <t>(20,4+14,4+17)*0,6*0,5+(20,4)*0,8*1"odkopávka po ubourání základu 0,5-1 m pod terén (budova)</t>
  </si>
  <si>
    <t>(2,7*4+9,5)*0,6*0,5"odkopávka po ubourání základu 0,5 m pod terén (rampa)</t>
  </si>
  <si>
    <t>Součet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</si>
  <si>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</si>
  <si>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</si>
  <si>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1465028200</t>
  </si>
  <si>
    <t>https://podminky.urs.cz/item/CS_URS_2025_01/162251102</t>
  </si>
  <si>
    <t>37,95"zemina na dočasnou skládku</t>
  </si>
  <si>
    <t>37,95"zemina k zpětnému zásypu</t>
  </si>
  <si>
    <t>Mezisoučet</t>
  </si>
  <si>
    <t>81,78"odvoz zásypu pod poslahou (předpoklad nevhodnosti k zpetnému použitá)</t>
  </si>
  <si>
    <t>22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</si>
  <si>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</si>
  <si>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</si>
  <si>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659008302</t>
  </si>
  <si>
    <t>https://podminky.urs.cz/item/CS_URS_2025_01/162751117</t>
  </si>
  <si>
    <t>23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</si>
  <si>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</si>
  <si>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</si>
  <si>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-40422630</t>
  </si>
  <si>
    <t>https://podminky.urs.cz/item/CS_URS_2025_01/162751119</t>
  </si>
  <si>
    <t>24</t>
  </si>
  <si>
    <t>167151111</t>
  </si>
  <si>
    <t>Nakládání, skládání a překládání neulehlého výkopku nebo sypaniny strojně nakládání, množství přes 100 m3, z hornin třídy těžitelnosti I, skupiny 1 až 3</t>
  </si>
  <si>
    <t>-292642692</t>
  </si>
  <si>
    <t>https://podminky.urs.cz/item/CS_URS_2025_01/167151111</t>
  </si>
  <si>
    <t>25</t>
  </si>
  <si>
    <t>171201231</t>
  </si>
  <si>
    <t>Poplatek za uložení stavebního odpadu na recyklační skládce (skládkovné) zeminy a kamení zatříděného do Katalogu odpadů pod kódem 17 05 04</t>
  </si>
  <si>
    <t>t</t>
  </si>
  <si>
    <t>240679428</t>
  </si>
  <si>
    <t>https://podminky.urs.cz/item/CS_URS_2025_01/171201231</t>
  </si>
  <si>
    <t>81,78*2 'Přepočtené koeficientem množství</t>
  </si>
  <si>
    <t>26</t>
  </si>
  <si>
    <t>171251201</t>
  </si>
  <si>
    <t>Uložení sypaniny na skládky nebo meziskládky bez hutnění s upravením uložené sypaniny do předepsaného tvaru</t>
  </si>
  <si>
    <t>-1569171032</t>
  </si>
  <si>
    <t>https://podminky.urs.cz/item/CS_URS_2025_01/171251201</t>
  </si>
  <si>
    <t>27</t>
  </si>
  <si>
    <t>174151101</t>
  </si>
  <si>
    <t>Zásyp sypaninou z jakékoliv horniny strojně s uložením výkopku ve vrstvách se zhutněním jam, šachet, rýh nebo kolem objektů v těchto vykopávkách</t>
  </si>
  <si>
    <t>-2092641940</t>
  </si>
  <si>
    <t>https://podminky.urs.cz/item/CS_URS_2025_01/174151101</t>
  </si>
  <si>
    <t>Ostatní konstrukce a práce, bourání</t>
  </si>
  <si>
    <t>28</t>
  </si>
  <si>
    <t>981011312</t>
  </si>
  <si>
    <t>Demolice budov postupným rozebíráním z cihel, kamene, smíšeného nebo hrázděného zdiva, tvárnic na maltu vápennou nebo vápenocementovou s podílem konstrukcí přes 10 do 15 %</t>
  </si>
  <si>
    <t>1424304261</t>
  </si>
  <si>
    <t>https://podminky.urs.cz/item/CS_URS_2025_01/981011312</t>
  </si>
  <si>
    <t>Obestavěný prostor (Op)</t>
  </si>
  <si>
    <t>288*5"Ov=obestavěný prostor vrchní části</t>
  </si>
  <si>
    <t>45,85*20,4"Ot=obestavěný prostor zastřešení</t>
  </si>
  <si>
    <t>Mezisoučet - hl. objekt</t>
  </si>
  <si>
    <t>3,15*2,7*0,85+3,2*2,7*0,85"Ov=obestavěný prostor vrchní části</t>
  </si>
  <si>
    <t>Mezisoučet - rampa</t>
  </si>
  <si>
    <t>2389,913*0,2 'Přepočtené koeficientem množství</t>
  </si>
  <si>
    <t>29</t>
  </si>
  <si>
    <t>981013312</t>
  </si>
  <si>
    <t>Demolice budov těžkými mechanizačními prostředky z cihel, kamene, smíšeného nebo hrázděného zdiva, tvárnic na maltu vápennou nebo vápenocementovou s podílem konstrukcí přes 10 do 15 %</t>
  </si>
  <si>
    <t>-1266283266</t>
  </si>
  <si>
    <t>https://podminky.urs.cz/item/CS_URS_2025_01/981013312</t>
  </si>
  <si>
    <t>2389,913*0,8 'Přepočtené koeficientem množství</t>
  </si>
  <si>
    <t>30</t>
  </si>
  <si>
    <t>981511114</t>
  </si>
  <si>
    <t>Demolice konstrukcí objektů postupným rozebíráním konstrukcí ze železobetonu</t>
  </si>
  <si>
    <t>-1889710225</t>
  </si>
  <si>
    <t>https://podminky.urs.cz/item/CS_URS_2025_01/981511114</t>
  </si>
  <si>
    <t>288*0,15"Oz=obestavěný prostor základů - nová podlaha a základová deska</t>
  </si>
  <si>
    <t>43,2*0,2 'Přepočtené koeficientem množství</t>
  </si>
  <si>
    <t>31</t>
  </si>
  <si>
    <t>981511116</t>
  </si>
  <si>
    <t>Demolice konstrukcí objektů postupným rozebíráním konstrukcí z betonu prostého</t>
  </si>
  <si>
    <t>-47126667</t>
  </si>
  <si>
    <t>https://podminky.urs.cz/item/CS_URS_2025_01/981511116</t>
  </si>
  <si>
    <t>(14,1*0,3*0,1)+(14,1*0,3*0,3)+(14,1*0,3*0,5)+(14,1*0,3*0,7)+(14,1*0,3*0,9)"Oz=obestavěný prostor základů - základové stěny hlediště</t>
  </si>
  <si>
    <t>17*0,4*0,2"Oz=obestavěný prostor základů - základová stěna jeviště</t>
  </si>
  <si>
    <t>(19,9*2+14,25)*0,6*0,85"Oz=obestavěný prostor základů - základové pasy obvod. zdí</t>
  </si>
  <si>
    <t>(2,7*4+9,5)*0,3*0,5"Oz=obestavěný prostor základů</t>
  </si>
  <si>
    <t>85,746*0,2 'Přepočtené koeficientem množství</t>
  </si>
  <si>
    <t>32</t>
  </si>
  <si>
    <t>981513114</t>
  </si>
  <si>
    <t>Demolice konstrukcí objektů těžkými mechanizačními prostředky konstrukcí ze železobetonu</t>
  </si>
  <si>
    <t>-323735331</t>
  </si>
  <si>
    <t>https://podminky.urs.cz/item/CS_URS_2025_01/981513114</t>
  </si>
  <si>
    <t>43,2*0,8 'Přepočtené koeficientem množství</t>
  </si>
  <si>
    <t>33</t>
  </si>
  <si>
    <t>981513116</t>
  </si>
  <si>
    <t>Demolice konstrukcí objektů těžkými mechanizačními prostředky konstrukcí z betonu prostého</t>
  </si>
  <si>
    <t>485312510</t>
  </si>
  <si>
    <t>https://podminky.urs.cz/item/CS_URS_2025_01/981513116</t>
  </si>
  <si>
    <t>85,746*0,8 'Přepočtené koeficientem množství</t>
  </si>
  <si>
    <t>997</t>
  </si>
  <si>
    <t>Přesun sutě</t>
  </si>
  <si>
    <t>34</t>
  </si>
  <si>
    <t>997006002</t>
  </si>
  <si>
    <t>Úprava stavebního odpadu třídění strojové</t>
  </si>
  <si>
    <t>1555304814</t>
  </si>
  <si>
    <t>https://podminky.urs.cz/item/CS_URS_2025_01/997006002</t>
  </si>
  <si>
    <t>35</t>
  </si>
  <si>
    <t>997006512</t>
  </si>
  <si>
    <t>Vodorovná doprava suti na skládku s naložením na dopravní prostředek a složením přes 100 m do 1 km</t>
  </si>
  <si>
    <t>-1814696915</t>
  </si>
  <si>
    <t>https://podminky.urs.cz/item/CS_URS_2025_01/997006512</t>
  </si>
  <si>
    <t>36</t>
  </si>
  <si>
    <t>997006519</t>
  </si>
  <si>
    <t>Vodorovná doprava suti na skládku Příplatek k ceně -6512 za každý další i započatý 1 km</t>
  </si>
  <si>
    <t>230206089</t>
  </si>
  <si>
    <t>https://podminky.urs.cz/item/CS_URS_2025_01/997006519</t>
  </si>
  <si>
    <t>890,231*39 'Přepočtené koeficientem množství</t>
  </si>
  <si>
    <t>37</t>
  </si>
  <si>
    <t>997006551</t>
  </si>
  <si>
    <t>Hrubé urovnání suti na skládce bez zhutnění</t>
  </si>
  <si>
    <t>1464918483</t>
  </si>
  <si>
    <t>https://podminky.urs.cz/item/CS_URS_2025_01/997006551</t>
  </si>
  <si>
    <t>38</t>
  </si>
  <si>
    <t>997013861</t>
  </si>
  <si>
    <t>Poplatek za uložení stavebního odpadu na recyklační skládce (skládkovné) z prostého betonu zatříděného do Katalogu odpadů pod kódem 17 01 01</t>
  </si>
  <si>
    <t>-564119805</t>
  </si>
  <si>
    <t>https://podminky.urs.cz/item/CS_URS_2025_01/997013861</t>
  </si>
  <si>
    <t>37,728+150,913</t>
  </si>
  <si>
    <t>39</t>
  </si>
  <si>
    <t>997013862</t>
  </si>
  <si>
    <t>Poplatek za uložení stavebního odpadu na recyklační skládce (skládkovné) z armovaného betonu zatříděného do Katalogu odpadů pod kódem 17 01 01</t>
  </si>
  <si>
    <t>-1774601437</t>
  </si>
  <si>
    <t>https://podminky.urs.cz/item/CS_URS_2025_01/997013862</t>
  </si>
  <si>
    <t>20,822+83,29</t>
  </si>
  <si>
    <t>40</t>
  </si>
  <si>
    <t>997013871</t>
  </si>
  <si>
    <t>Poplatek za uložení stavebního odpadu na recyklační skládce (skládkovné) směsného stavebního a demoličního zatříděného do Katalogu odpadů pod kódem 17 09 04</t>
  </si>
  <si>
    <t>-2030872273</t>
  </si>
  <si>
    <t>https://podminky.urs.cz/item/CS_URS_2025_01/997013871</t>
  </si>
  <si>
    <t>890,231-(188,641+104,112)</t>
  </si>
  <si>
    <t>41</t>
  </si>
  <si>
    <t>997221858</t>
  </si>
  <si>
    <t>Poplatek za uložení stavebního odpadu na recyklační skládce (skládkovné) z rostlinných pletiv zatříděného do Katalogu odpadů pod kódem 02 01 03</t>
  </si>
  <si>
    <t>1203054143</t>
  </si>
  <si>
    <t>https://podminky.urs.cz/item/CS_URS_2025_01/997221858</t>
  </si>
  <si>
    <t>SO 01.2 - Část stavby C</t>
  </si>
  <si>
    <t>-215420042</t>
  </si>
  <si>
    <t>(4,6*2+14,5)*0,6*0,5"odkopávka po ubourání základu 0,5 m pod terén</t>
  </si>
  <si>
    <t>-1749315606</t>
  </si>
  <si>
    <t>7,11"na dočasnou skládku</t>
  </si>
  <si>
    <t>7,11"k zpětnému zásypu</t>
  </si>
  <si>
    <t>167151101</t>
  </si>
  <si>
    <t>Nakládání, skládání a překládání neulehlého výkopku nebo sypaniny strojně nakládání, množství do 100 m3, z horniny třídy těžitelnosti I, skupiny 1 až 3</t>
  </si>
  <si>
    <t>-1005102282</t>
  </si>
  <si>
    <t>https://podminky.urs.cz/item/CS_URS_2025_01/167151101</t>
  </si>
  <si>
    <t>1268151766</t>
  </si>
  <si>
    <t>1873681653</t>
  </si>
  <si>
    <t>981013314</t>
  </si>
  <si>
    <t>Demolice budov těžkými mechanizačními prostředky z cihel, kamene, smíšeného nebo hrázděného zdiva, tvárnic na maltu vápennou nebo vápenocementovou s podílem konstrukcí přes 20 do 25 %</t>
  </si>
  <si>
    <t>-1941888828</t>
  </si>
  <si>
    <t>https://podminky.urs.cz/item/CS_URS_2025_01/981013314</t>
  </si>
  <si>
    <t>(14,25*4,5)*5,75"Ov=obestavěný prostor vrchní části</t>
  </si>
  <si>
    <t>(4*3,5)*6,5"Ot=obestavěný prostor zastřešení</t>
  </si>
  <si>
    <t>-1622167476</t>
  </si>
  <si>
    <t>68*0,15"Oz=obestavěný prostor základů - podlahová konstrukce a základová deska</t>
  </si>
  <si>
    <t>-1448102600</t>
  </si>
  <si>
    <t>(14,25+4,1*4)*0,6*0,5"Oz=obestavěný prostor základů - základové pasy</t>
  </si>
  <si>
    <t>-266613402</t>
  </si>
  <si>
    <t>1555601190</t>
  </si>
  <si>
    <t>188631128</t>
  </si>
  <si>
    <t>274,125*39 'Přepočtené koeficientem množství</t>
  </si>
  <si>
    <t>-676419621</t>
  </si>
  <si>
    <t>-146752096</t>
  </si>
  <si>
    <t>643863676</t>
  </si>
  <si>
    <t>-1575070204</t>
  </si>
  <si>
    <t>274,125-(42,669+24,582)</t>
  </si>
  <si>
    <t>SO 01.3 - Část stavby D</t>
  </si>
  <si>
    <t xml:space="preserve">    3 - Svislé a kompletní konstrukce</t>
  </si>
  <si>
    <t>1152407792</t>
  </si>
  <si>
    <t>(3,3+4,3+3,3+3+6,15+3)*0,6*0,5"odkopávka po ubourání základu 0,5 m pod terén</t>
  </si>
  <si>
    <t>-328623307</t>
  </si>
  <si>
    <t>6,915"na dočasnou skládku</t>
  </si>
  <si>
    <t>6,915"k zpětnému zásypu</t>
  </si>
  <si>
    <t>1119424123</t>
  </si>
  <si>
    <t>503859672</t>
  </si>
  <si>
    <t>-547960632</t>
  </si>
  <si>
    <t>Svislé a kompletní konstrukce</t>
  </si>
  <si>
    <t>310239411</t>
  </si>
  <si>
    <t>Zazdívka otvorů ve zdivu nadzákladovém cihlami pálenými plochy přes 1 m2 do 4 m2 na maltu cementovou</t>
  </si>
  <si>
    <t>918394524</t>
  </si>
  <si>
    <t>https://podminky.urs.cz/item/CS_URS_2025_01/310239411</t>
  </si>
  <si>
    <t>1*2,5*0,45"zazdívka průchodu do 1.pp - ozn. 01</t>
  </si>
  <si>
    <t>971033641</t>
  </si>
  <si>
    <t>Vybourání otvorů ve zdivu základovém nebo nadzákladovém z cihel, tvárnic, příčkovek z cihel pálených na maltu vápennou nebo vápenocementovou plochy do 4 m2, tl. do 300 mm</t>
  </si>
  <si>
    <t>-683455232</t>
  </si>
  <si>
    <t>https://podminky.urs.cz/item/CS_URS_2025_01/971033641</t>
  </si>
  <si>
    <t xml:space="preserve">1*2,0*0,45"vybourání  průchodu do 1.pp pro kontrolu tech stavu - ozn. 01</t>
  </si>
  <si>
    <t>981011316</t>
  </si>
  <si>
    <t>Demolice budov postupným rozebíráním z cihel, kamene, smíšeného nebo hrázděného zdiva, tvárnic na maltu vápennou nebo vápenocementovou s podílem konstrukcí přes 30 do 35 %</t>
  </si>
  <si>
    <t>1272488818</t>
  </si>
  <si>
    <t>https://podminky.urs.cz/item/CS_URS_2025_01/981011316</t>
  </si>
  <si>
    <t>Obestavěný prostor (Op) - budovy</t>
  </si>
  <si>
    <t>30,2*3,0"Ov=obestavěný prostor vrchní části</t>
  </si>
  <si>
    <t>30,2*0,7"Ot=obestavěný prostor zastřešení</t>
  </si>
  <si>
    <t>111,74*0,5 'Přepočtené koeficientem množství</t>
  </si>
  <si>
    <t>981013211</t>
  </si>
  <si>
    <t>Demolice budov těžkými mechanizačními prostředky dřevěných lehkých, jednostranně obitých</t>
  </si>
  <si>
    <t>483824131</t>
  </si>
  <si>
    <t>https://podminky.urs.cz/item/CS_URS_2025_01/981013211</t>
  </si>
  <si>
    <t>Obestavěný prostor (Op) - přístřešku</t>
  </si>
  <si>
    <t>(6,15*1,25)*2,75"Ov=obestavěný prostor vrchní části včetně střechy</t>
  </si>
  <si>
    <t>981013316</t>
  </si>
  <si>
    <t>Demolice budov těžkými mechanizačními prostředky z cihel, kamene, smíšeného nebo hrázděného zdiva, tvárnic na maltu vápennou nebo vápenocementovou s podílem konstrukcí přes 30 do 35 %</t>
  </si>
  <si>
    <t>-394577982</t>
  </si>
  <si>
    <t>https://podminky.urs.cz/item/CS_URS_2025_01/981013316</t>
  </si>
  <si>
    <t>884982688</t>
  </si>
  <si>
    <t>30,2*0,15"Oz=obestavěný prostor základů - podlahová konstrukce a základová deska (budova)</t>
  </si>
  <si>
    <t>6,15*1,25*0,15"Oz=obestavěný prostor základů - podlahová konstrukce a základová deska (přístřešek)</t>
  </si>
  <si>
    <t>5,683*0,5 'Přepočtené koeficientem množství</t>
  </si>
  <si>
    <t>205912131</t>
  </si>
  <si>
    <t>(18+3,1+1,7)*0,6*(0,5-0,3)"Oz=obestavěný prostor základů - základové pasy (budova)</t>
  </si>
  <si>
    <t>(0,5*0,5*0,5)*2"Oz=obestavěný prostor základů - patky sloupů (přístřešek)</t>
  </si>
  <si>
    <t>2,986*0,5 'Přepočtené koeficientem množství</t>
  </si>
  <si>
    <t>-351301188</t>
  </si>
  <si>
    <t>6,15*1,25*0,3"Oz=obestavěný prostor základů - podlahová konstrukce a základová deska (přístřešek)</t>
  </si>
  <si>
    <t>6,836*0,5 'Přepočtené koeficientem množství</t>
  </si>
  <si>
    <t>-562214931</t>
  </si>
  <si>
    <t>7,516*0,5 'Přepočtené koeficientem množství</t>
  </si>
  <si>
    <t>-1853726256</t>
  </si>
  <si>
    <t>-1417186280</t>
  </si>
  <si>
    <t>-515619817</t>
  </si>
  <si>
    <t>101,714*39 'Přepočtené koeficientem množství</t>
  </si>
  <si>
    <t>1570430515</t>
  </si>
  <si>
    <t>1786778598</t>
  </si>
  <si>
    <t>3,285+8,268</t>
  </si>
  <si>
    <t>948612425</t>
  </si>
  <si>
    <t>6,849+8,237</t>
  </si>
  <si>
    <t>-497472053</t>
  </si>
  <si>
    <t>101,714-(11,553+15,086)</t>
  </si>
  <si>
    <t>plf</t>
  </si>
  <si>
    <t>Plocha fasády</t>
  </si>
  <si>
    <t>483,572</t>
  </si>
  <si>
    <t>SO 02 - Nutné stavební úpravy k zabezpečení ponechané části objektu A</t>
  </si>
  <si>
    <t>SO 02.1 - Stavební úpravy - Část stavby A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</si>
  <si>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</si>
  <si>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</si>
  <si>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</si>
  <si>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</si>
  <si>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</si>
  <si>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</si>
  <si>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 xml:space="preserve">    764 - Konstrukce klempířské</t>
  </si>
  <si>
    <t>131213701</t>
  </si>
  <si>
    <t>Hloubení nezapažených jam ručně s urovnáním dna do předepsaného profilu a spádu v hornině třídy těžitelnosti I skupiny 3 soudržných</t>
  </si>
  <si>
    <t>1735395187</t>
  </si>
  <si>
    <t>https://podminky.urs.cz/item/CS_URS_2025_01/131213701</t>
  </si>
  <si>
    <t>1*1*1"napojení svodů - západní část objektu</t>
  </si>
  <si>
    <t>1*1*1,2"napojení svodů - východní část objektu</t>
  </si>
  <si>
    <t>132212131</t>
  </si>
  <si>
    <t>Hloubení nezapažených rýh šířky do 800 mm ručně s urovnáním dna do předepsaného profilu a spádu v hornině třídy těžitelnosti I skupiny 3 soudržných</t>
  </si>
  <si>
    <t>-1045363712</t>
  </si>
  <si>
    <t>https://podminky.urs.cz/item/CS_URS_2025_01/132212131</t>
  </si>
  <si>
    <t>3*0,8*1,2"napojení svodů - východní část objektu</t>
  </si>
  <si>
    <t>-538005863</t>
  </si>
  <si>
    <t>1,8+0,6"v případě realizace při demolici a použítí terénních úprav nebude fakturováno</t>
  </si>
  <si>
    <t>-564615792</t>
  </si>
  <si>
    <t>2,4*30 'Přepočtené koeficientem množství</t>
  </si>
  <si>
    <t>167111101</t>
  </si>
  <si>
    <t>Nakládání, skládání a překládání neulehlého výkopku nebo sypaniny ručně nakládání, z hornin třídy těžitelnosti I, skupiny 1 až 3</t>
  </si>
  <si>
    <t>1476929790</t>
  </si>
  <si>
    <t>https://podminky.urs.cz/item/CS_URS_2025_01/167111101</t>
  </si>
  <si>
    <t>1693098686</t>
  </si>
  <si>
    <t>2,4*2 'Přepočtené koeficientem množství</t>
  </si>
  <si>
    <t>4648091</t>
  </si>
  <si>
    <t>2,2+2,88</t>
  </si>
  <si>
    <t>174111101</t>
  </si>
  <si>
    <t>Zásyp sypaninou z jakékoliv horniny ručně s uložením výkopku ve vrstvách se zhutněním jam, šachet, rýh nebo kolem objektů v těchto vykopávkách</t>
  </si>
  <si>
    <t>1865020610</t>
  </si>
  <si>
    <t>https://podminky.urs.cz/item/CS_URS_2025_01/174111101</t>
  </si>
  <si>
    <t>(2,2+2,88)-(1,8+0,6)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</si>
  <si>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</si>
  <si>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</si>
  <si>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-625898373</t>
  </si>
  <si>
    <t>https://podminky.urs.cz/item/CS_URS_2025_01/175111101</t>
  </si>
  <si>
    <t>1*0,8*0,45"napojení svodů - západní část objektu</t>
  </si>
  <si>
    <t>1*0,8*0,45"napojení svodů - východní část objektu</t>
  </si>
  <si>
    <t>3*0,8*0,45"napojení svodů - východní část objektu</t>
  </si>
  <si>
    <t>M</t>
  </si>
  <si>
    <t>58331351</t>
  </si>
  <si>
    <t>kamenivo těžené drobné frakce 0/4</t>
  </si>
  <si>
    <t>2011143575</t>
  </si>
  <si>
    <t>1,8*2 'Přepočtené koeficientem množství</t>
  </si>
  <si>
    <t>310232075</t>
  </si>
  <si>
    <t>Zazdívka otvorů ve zdivu nadzákladovém děrovanými broušenými cihlami plochy přes 1 m2 do 4 m2 na tenkovrstvou maltu, tl. zdiva 440 mm</t>
  </si>
  <si>
    <t>m2</t>
  </si>
  <si>
    <t>377967462</t>
  </si>
  <si>
    <t>https://podminky.urs.cz/item/CS_URS_2025_01/310232075</t>
  </si>
  <si>
    <t>(1,9*2,6)+(1,6*2,4)*2+(1,1*2,1)+(3*2,25)</t>
  </si>
  <si>
    <t>317122551</t>
  </si>
  <si>
    <t>Doplnění říms z betonových tvárnic nebo desek na cementovou maltu (s dodáním hmot), vyložených do 300 mm</t>
  </si>
  <si>
    <t>m</t>
  </si>
  <si>
    <t>-464103849</t>
  </si>
  <si>
    <t>https://podminky.urs.cz/item/CS_URS_2025_01/317122551</t>
  </si>
  <si>
    <t>9,6"SV fasáda</t>
  </si>
  <si>
    <t>8,1+0,9*2"SV fasáda</t>
  </si>
  <si>
    <t>9,6"JZ fasáda</t>
  </si>
  <si>
    <t>1,2*2"JV fasáda</t>
  </si>
  <si>
    <t>3462400.R1</t>
  </si>
  <si>
    <t>Vytvoření ozdobného prvku fasády přiděním (včetně dodávky materiálu a prokotvením) tvaru a rozměrů dle stávajících prvků - základový sokl</t>
  </si>
  <si>
    <t>-1904218455</t>
  </si>
  <si>
    <t>Severovýchodní pohled</t>
  </si>
  <si>
    <t>2*(0,35+0,3)"viz. ozn. 2 legenda nový stav</t>
  </si>
  <si>
    <t>Jihovýchodní pohled</t>
  </si>
  <si>
    <t>15,25*(0,55+0,3)"viz. ozn. 2 legenda nový stav</t>
  </si>
  <si>
    <t>3462400.R2</t>
  </si>
  <si>
    <t>Vytvoření ozdobného prvku fasády přiděním (včetně dodávky materiálu a prokotvením) tvaru a rozměrů dle stávajících prvků - rohová bosáž</t>
  </si>
  <si>
    <t>-1063831557</t>
  </si>
  <si>
    <t>3,75*0,9"viz. ozn. 1 legenda nový stav</t>
  </si>
  <si>
    <t>Vodorovné konstrukce</t>
  </si>
  <si>
    <t>451572111</t>
  </si>
  <si>
    <t>Lože pod potrubí, stoky a drobné objekty v otevřeném výkopu z kameniva drobného těženého 0 až 4 mm</t>
  </si>
  <si>
    <t>839007523</t>
  </si>
  <si>
    <t>https://podminky.urs.cz/item/CS_URS_2025_01/451572111</t>
  </si>
  <si>
    <t>1*0,8*0,15"napojení svodů - západní část objektu</t>
  </si>
  <si>
    <t>1*0,8*0,15"napojení svodů - východní část objektu</t>
  </si>
  <si>
    <t>3*0,8*0,15"napojení svodů - východní část objektu</t>
  </si>
  <si>
    <t>Úpravy povrchů, podlahy a osazování výplní</t>
  </si>
  <si>
    <t>622135002</t>
  </si>
  <si>
    <t>Vyrovnání nerovností podkladu vnějších omítaných ploch maltou, tl. do 10 mm cementovou stěn</t>
  </si>
  <si>
    <t>2017074868</t>
  </si>
  <si>
    <t>https://podminky.urs.cz/item/CS_URS_2025_01/622135002</t>
  </si>
  <si>
    <t>483,572*0,5 'Přepočtené koeficientem množství</t>
  </si>
  <si>
    <t>622335103</t>
  </si>
  <si>
    <t>Oprava cementové omítky vnějších ploch hladké stěn, v rozsahu opravované plochy přes 30 do 50%</t>
  </si>
  <si>
    <t>-955964461</t>
  </si>
  <si>
    <t>https://podminky.urs.cz/item/CS_URS_2025_01/622335103</t>
  </si>
  <si>
    <t>629135101</t>
  </si>
  <si>
    <t>Vyrovnávací vrstva z cementové malty pod klempířskými prvky šířky do 150 mm</t>
  </si>
  <si>
    <t>-1984479403</t>
  </si>
  <si>
    <t>https://podminky.urs.cz/item/CS_URS_2025_01/629135101</t>
  </si>
  <si>
    <t>9,6"SV fasáda - bod 05</t>
  </si>
  <si>
    <t>9,6"JZ fasáda - bod 04</t>
  </si>
  <si>
    <t>8,1"SZ fasáda - bod 06</t>
  </si>
  <si>
    <t>Mezisoučet - dle PD</t>
  </si>
  <si>
    <t>4,5+4,5+0,9*2"SZ fasáda</t>
  </si>
  <si>
    <t>1,2+1,2"JV fasáda</t>
  </si>
  <si>
    <t>Mezisoučet - rezerva</t>
  </si>
  <si>
    <t>629135102</t>
  </si>
  <si>
    <t>Vyrovnávací vrstva z cementové malty pod klempířskými prvky šířky přes 150 do 300 mm</t>
  </si>
  <si>
    <t>1335365831</t>
  </si>
  <si>
    <t>https://podminky.urs.cz/item/CS_URS_2025_01/629135102</t>
  </si>
  <si>
    <t>(1,05+2,8)*2"bod 06</t>
  </si>
  <si>
    <t>629991001</t>
  </si>
  <si>
    <t>Zakrytí vnějších ploch před znečištěním včetně pozdějšího odkrytí ploch podélných rovných (např. chodníků) fólií položenou volně</t>
  </si>
  <si>
    <t>-687682668</t>
  </si>
  <si>
    <t>https://podminky.urs.cz/item/CS_URS_2025_01/629991001</t>
  </si>
  <si>
    <t>60*2</t>
  </si>
  <si>
    <t>629991011</t>
  </si>
  <si>
    <t>Zakrytí vnějších ploch před znečištěním včetně pozdějšího odkrytí výplní otvorů a svislých ploch fólií přilepenou lepící páskou</t>
  </si>
  <si>
    <t>-197405340</t>
  </si>
  <si>
    <t>https://podminky.urs.cz/item/CS_URS_2025_01/629991011</t>
  </si>
  <si>
    <t>Severovýchodní fasáda</t>
  </si>
  <si>
    <t>((0,95*0,7)*2+(0,95*1,6)+(0,45*1,4)*3+(0,75*2,25))"okna</t>
  </si>
  <si>
    <t>Severozápadní fasáda</t>
  </si>
  <si>
    <t>((1,55*2,7)*2+(1,6*3,25))"dveře</t>
  </si>
  <si>
    <t>((0,4*0,9)*6+(0,75*1,3)*2+(0,75*0,8)*2+(0,75*2,2)*5)"okna</t>
  </si>
  <si>
    <t>Jihozápadní fasáda</t>
  </si>
  <si>
    <t>((0,45*1,4)*3+(0,75*2,25)*2+(1*1,3))"okna a vzt</t>
  </si>
  <si>
    <t>Trubní vedení</t>
  </si>
  <si>
    <t>871313120</t>
  </si>
  <si>
    <t>Montáž kanalizačního potrubí z tvrdého PVC-U hladkého plnostěnného tuhost SN 4 DN 160</t>
  </si>
  <si>
    <t>109264258</t>
  </si>
  <si>
    <t>https://podminky.urs.cz/item/CS_URS_2025_01/871313120</t>
  </si>
  <si>
    <t>2"napojení svodů - západní část objektu</t>
  </si>
  <si>
    <t>2+3"napojení svodů - východní část objektu</t>
  </si>
  <si>
    <t>28611131</t>
  </si>
  <si>
    <t>trubka kanalizační PVC DN 160x1000mm SN4</t>
  </si>
  <si>
    <t>379080592</t>
  </si>
  <si>
    <t>7*1,03 'Přepočtené koeficientem množství</t>
  </si>
  <si>
    <t>877310310</t>
  </si>
  <si>
    <t>Montáž tvarovek na kanalizačním plastovém potrubí z PP nebo PVC-U hladkého plnostěnného kolen, víček nebo hrdlových uzávěrů DN 150</t>
  </si>
  <si>
    <t>-1198672770</t>
  </si>
  <si>
    <t>https://podminky.urs.cz/item/CS_URS_2025_01/877310310</t>
  </si>
  <si>
    <t>28611361</t>
  </si>
  <si>
    <t>koleno kanalizační PVC KG 160x45°</t>
  </si>
  <si>
    <t>-1131548893</t>
  </si>
  <si>
    <t>28611359</t>
  </si>
  <si>
    <t>koleno kanalizační PVC KG 160x15°</t>
  </si>
  <si>
    <t>-726763226</t>
  </si>
  <si>
    <t>8792301.R</t>
  </si>
  <si>
    <t>Příplatek k ceně kanalizačního potrubí za Napojení na stávající dešťovou kanalizaci včetně potřebného materiálu</t>
  </si>
  <si>
    <t>1125779290</t>
  </si>
  <si>
    <t>899721111</t>
  </si>
  <si>
    <t>Signalizační vodič na potrubí DN do 150 mm</t>
  </si>
  <si>
    <t>-622754096</t>
  </si>
  <si>
    <t>https://podminky.urs.cz/item/CS_URS_2025_01/899721111</t>
  </si>
  <si>
    <t>899722114</t>
  </si>
  <si>
    <t>Krytí potrubí z plastů výstražnou fólií z PVC šířky přes 34 do 40 cm</t>
  </si>
  <si>
    <t>-914243271</t>
  </si>
  <si>
    <t>https://podminky.urs.cz/item/CS_URS_2025_01/899722114</t>
  </si>
  <si>
    <t>941211111</t>
  </si>
  <si>
    <t>Lešení řadové rámové lehké pracovní s podlahami s provozním zatížením tř. 3 do 200 kg/m2 šířky tř. SW06 od 0,6 do 0,9 m výšky do 10 m montáž</t>
  </si>
  <si>
    <t>24675747</t>
  </si>
  <si>
    <t>https://podminky.urs.cz/item/CS_URS_2025_01/941211111</t>
  </si>
  <si>
    <t>60*9+9,5*1</t>
  </si>
  <si>
    <t>941211211</t>
  </si>
  <si>
    <t>Lešení řadové rámové lehké pracovní s podlahami s provozním zatížením tř. 3 do 200 kg/m2 šířky tř. SW06 od 0,6 do 0,9 m výšky do 10 m příplatek za každý den použití</t>
  </si>
  <si>
    <t>1810404866</t>
  </si>
  <si>
    <t>https://podminky.urs.cz/item/CS_URS_2025_01/941211211</t>
  </si>
  <si>
    <t>549,5*30 'Přepočtené koeficientem množství</t>
  </si>
  <si>
    <t>941211322</t>
  </si>
  <si>
    <t>Odborná prohlídka lešení řadového rámového lehkého pracovního s podlahami s provozním zatížením tř. 3 do 200 kg/m2 šířky tř. SW06 od 0,6 do 0,9 m výšky do 25 m, celkové plochy přes 500 do 2 000 m2 zakrytého sítí</t>
  </si>
  <si>
    <t>1190815787</t>
  </si>
  <si>
    <t>https://podminky.urs.cz/item/CS_URS_2025_01/941211322</t>
  </si>
  <si>
    <t>941211811</t>
  </si>
  <si>
    <t>Lešení řadové rámové lehké pracovní s podlahami s provozním zatížením tř. 3 do 200 kg/m2 šířky tř. SW06 od 0,6 do 0,9 m výšky do 10 m demontáž</t>
  </si>
  <si>
    <t>-854061385</t>
  </si>
  <si>
    <t>https://podminky.urs.cz/item/CS_URS_2025_01/941211811</t>
  </si>
  <si>
    <t>944511111</t>
  </si>
  <si>
    <t>Síť ochranná zavěšená na konstrukci lešení z textilie z umělých vláken montáž</t>
  </si>
  <si>
    <t>-1435026866</t>
  </si>
  <si>
    <t>https://podminky.urs.cz/item/CS_URS_2025_01/944511111</t>
  </si>
  <si>
    <t>944511211</t>
  </si>
  <si>
    <t>Síť ochranná zavěšená na konstrukci lešení z textilie z umělých vláken příplatek k ceně za každý den použití</t>
  </si>
  <si>
    <t>-384023919</t>
  </si>
  <si>
    <t>https://podminky.urs.cz/item/CS_URS_2025_01/944511211</t>
  </si>
  <si>
    <t>944511811</t>
  </si>
  <si>
    <t>Síť ochranná zavěšená na konstrukci lešení z textilie z umělých vláken demontáž</t>
  </si>
  <si>
    <t>-881017930</t>
  </si>
  <si>
    <t>https://podminky.urs.cz/item/CS_URS_2025_01/944511811</t>
  </si>
  <si>
    <t>967020.R1</t>
  </si>
  <si>
    <t>Přisekání bouraných ploch do požadovaných tvarů a rozměrů dle stávajících prvků u ponechávané části objektu A - vytvoření základového soklu</t>
  </si>
  <si>
    <t>-1586912636</t>
  </si>
  <si>
    <t>(7,2-3)*(0,35+0,3)"viz. ozn. 2 legenda nový stav</t>
  </si>
  <si>
    <t>967020.R2</t>
  </si>
  <si>
    <t xml:space="preserve">Přisekání bouraných ploch do požadovaných tvarů a rozměrů dle stávajících prvků u ponechávané části objektu A - vytvoření bosáže rohu </t>
  </si>
  <si>
    <t>-1590530294</t>
  </si>
  <si>
    <t>978036161</t>
  </si>
  <si>
    <t>Otlučení cementových omítek vnějších ploch s vyškrabáním spar zdiva a s očištěním povrchu, v rozsahu přes 40 do 50 %</t>
  </si>
  <si>
    <t>-1966563369</t>
  </si>
  <si>
    <t>https://podminky.urs.cz/item/CS_URS_2025_01/978036161</t>
  </si>
  <si>
    <t>79,5"celková pohledová plocha</t>
  </si>
  <si>
    <t>9,6*0,2"dopočet spodní strany římsy</t>
  </si>
  <si>
    <t>(8,5+8,5+8,25+2,7+8,3)*0,075"dopočet odskoků (sloupů a římsiček)</t>
  </si>
  <si>
    <t>(9,4)*0,075"dopočet odskoku soklu</t>
  </si>
  <si>
    <t>-((0,95*0,7)*2+(0,95*1,6)+(0,45*1,4)*3+(0,75*2,25))"okna</t>
  </si>
  <si>
    <t>((0,95+0,7*2)*2+(0,95+1,6*2)+(0,45+1,45*2)*3+(0,75+2,25*2))*0,2"ostění a nadpraží oken</t>
  </si>
  <si>
    <t>148"celková pohledová plocha</t>
  </si>
  <si>
    <t>(4,5*2+8+5,5)*0,2"dopočet spodní strany římsy (hlavní)</t>
  </si>
  <si>
    <t>(2,25*2)*0,1"dopočet spodní strany římsy (dílčí)</t>
  </si>
  <si>
    <t>(8,4+3,4+8,7*2+3,4+8,4+2,5*2+5,6)*0,075+(8,7*2)*0,15"dopočet odskoků (sloupů a římsiček)</t>
  </si>
  <si>
    <t>(1,9+3,8+3,8+1,8)*0,075"dopočet odskoku soklu</t>
  </si>
  <si>
    <t>148/100*5"drobné výstupky a členitosti fasády</t>
  </si>
  <si>
    <t>(3,9*2)*0,6"boky hl. vstupního portálu</t>
  </si>
  <si>
    <t>(0,6*0,9*2+8)"boky a zadní stěna štítu</t>
  </si>
  <si>
    <t>-((1,55*2,7)*2+(1,6*3,25))"dveře</t>
  </si>
  <si>
    <t>-((0,4*0,9)*6+(0,75*1,3)*2+(0,75*0,8)*2+(0,75*2,2)*5)"okna</t>
  </si>
  <si>
    <t>((1,55*2,7)*2)*0,2+((1,6*3,25))*0,5"ostění a nadraží dveří</t>
  </si>
  <si>
    <t>((0,4+0,9*2)*6+(0,75+1,3*2)*2+(0,75+0,8*2)*2+(0,75+2,2*2)*5)*0,2"ostění a nadpraží oken</t>
  </si>
  <si>
    <t>84"celková pohledová plocha</t>
  </si>
  <si>
    <t>(9,05+2,7+8,7+9+9)*0,075"dopočet odskoků (sloupů a římsiček)</t>
  </si>
  <si>
    <t>-((0,45*1,4)*3+(0,75*2,25)*2+(1*1,3))"okna a vzt</t>
  </si>
  <si>
    <t>((0,45+1,4*2)*3+(0,75+2,25*2)*2)*0,2"ostění a nadpraží oken</t>
  </si>
  <si>
    <t>Jihovýchodní fasáda</t>
  </si>
  <si>
    <t>140,6"celková pohledová plocha</t>
  </si>
  <si>
    <t>(1,2+1,2)*0,2"dopočet spodní strany římsy</t>
  </si>
  <si>
    <t>(14,3+9+8,5)*0,075"dopočet odskoků (sloupů a římsiček)</t>
  </si>
  <si>
    <t>(16,2)*0,075"dopočet odskoku soklu</t>
  </si>
  <si>
    <t>993111111</t>
  </si>
  <si>
    <t>Dovoz a odvoz lešení včetně naložení a složení řadového, na vzdálenost do 10 km</t>
  </si>
  <si>
    <t>924815075</t>
  </si>
  <si>
    <t>https://podminky.urs.cz/item/CS_URS_2025_01/993111111</t>
  </si>
  <si>
    <t>993111119</t>
  </si>
  <si>
    <t>Dovoz a odvoz lešení včetně naložení a složení řadového, na vzdálenost Příplatek k ceně za každých dalších i započatých 10 km přes 10 km</t>
  </si>
  <si>
    <t>552832144</t>
  </si>
  <si>
    <t>https://podminky.urs.cz/item/CS_URS_2025_01/993111119</t>
  </si>
  <si>
    <t>42</t>
  </si>
  <si>
    <t>997013112</t>
  </si>
  <si>
    <t>Vnitrostaveništní doprava suti a vybouraných hmot vodorovně do 50 m s naložením základní pro budovy a haly výšky přes 6 do 9 m</t>
  </si>
  <si>
    <t>-1576527833</t>
  </si>
  <si>
    <t>https://podminky.urs.cz/item/CS_URS_2025_01/997013112</t>
  </si>
  <si>
    <t>43</t>
  </si>
  <si>
    <t>997013501</t>
  </si>
  <si>
    <t>Odvoz suti a vybouraných hmot na skládku nebo meziskládku se složením, na vzdálenost do 1 km</t>
  </si>
  <si>
    <t>-689412272</t>
  </si>
  <si>
    <t>https://podminky.urs.cz/item/CS_URS_2025_01/997013501</t>
  </si>
  <si>
    <t>44</t>
  </si>
  <si>
    <t>997013509</t>
  </si>
  <si>
    <t>Odvoz suti a vybouraných hmot na skládku nebo meziskládku se složením, na vzdálenost Příplatek k ceně za každý další započatý 1 km přes 1 km</t>
  </si>
  <si>
    <t>1490897558</t>
  </si>
  <si>
    <t>https://podminky.urs.cz/item/CS_URS_2025_01/997013509</t>
  </si>
  <si>
    <t>14,252"celkem suti</t>
  </si>
  <si>
    <t>-0,102"kov</t>
  </si>
  <si>
    <t>14,15*39 'Přepočtené koeficientem množství</t>
  </si>
  <si>
    <t>45</t>
  </si>
  <si>
    <t>997013813</t>
  </si>
  <si>
    <t>Poplatek za uložení stavebního odpadu na skládce (skládkovné) z plastických hmot zatříděného do Katalogu odpadů pod kódem 17 02 03</t>
  </si>
  <si>
    <t>795580462</t>
  </si>
  <si>
    <t>https://podminky.urs.cz/item/CS_URS_2025_01/997013813</t>
  </si>
  <si>
    <t>46</t>
  </si>
  <si>
    <t>1149348602</t>
  </si>
  <si>
    <t>47</t>
  </si>
  <si>
    <t>997013863</t>
  </si>
  <si>
    <t>Poplatek za uložení stavebního odpadu na recyklační skládce (skládkovné) cihelného zatříděného do Katalogu odpadů pod kódem 17 01 02</t>
  </si>
  <si>
    <t>729074847</t>
  </si>
  <si>
    <t>https://podminky.urs.cz/item/CS_URS_2025_01/997013863</t>
  </si>
  <si>
    <t>0,052+0,064</t>
  </si>
  <si>
    <t>998</t>
  </si>
  <si>
    <t>Přesun hmot</t>
  </si>
  <si>
    <t>48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</si>
  <si>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</si>
  <si>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</si>
  <si>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-1233985929</t>
  </si>
  <si>
    <t>https://podminky.urs.cz/item/CS_URS_2025_01/998011002</t>
  </si>
  <si>
    <t>PSV</t>
  </si>
  <si>
    <t>Práce a dodávky PSV</t>
  </si>
  <si>
    <t>721</t>
  </si>
  <si>
    <t>Zdravotechnika - vnitřní kanalizace</t>
  </si>
  <si>
    <t>49</t>
  </si>
  <si>
    <t>72124211.R</t>
  </si>
  <si>
    <t>Lapače střešních splavenin polypropylenové (PP) DN 160</t>
  </si>
  <si>
    <t>1539158031</t>
  </si>
  <si>
    <t>50</t>
  </si>
  <si>
    <t>998721101</t>
  </si>
  <si>
    <t>Přesun hmot pro vnitřní kanalizaci stanovený z hmotnosti přesunovaného materiálu vodorovná dopravní vzdálenost do 50 m základní v objektech výšky do 6 m</t>
  </si>
  <si>
    <t>-887354378</t>
  </si>
  <si>
    <t>https://podminky.urs.cz/item/CS_URS_2025_01/998721101</t>
  </si>
  <si>
    <t>764</t>
  </si>
  <si>
    <t>Konstrukce klempířské</t>
  </si>
  <si>
    <t>51</t>
  </si>
  <si>
    <t>764002841</t>
  </si>
  <si>
    <t>Demontáž klempířských konstrukcí oplechování horních ploch zdí a nadezdívek do suti</t>
  </si>
  <si>
    <t>-1447817300</t>
  </si>
  <si>
    <t>https://podminky.urs.cz/item/CS_URS_2025_01/764002841</t>
  </si>
  <si>
    <t>52</t>
  </si>
  <si>
    <t>764002861</t>
  </si>
  <si>
    <t>Demontáž klempířských konstrukcí oplechování říms do suti</t>
  </si>
  <si>
    <t>-2026119141</t>
  </si>
  <si>
    <t>https://podminky.urs.cz/item/CS_URS_2025_01/764002861</t>
  </si>
  <si>
    <t>53</t>
  </si>
  <si>
    <t>764244306</t>
  </si>
  <si>
    <t>Oplechování horních ploch zdí a nadezdívek (atik) z titanzinkového lesklého válcovaného plechu mechanicky kotvené rš 500 mm</t>
  </si>
  <si>
    <t>1354552927</t>
  </si>
  <si>
    <t>https://podminky.urs.cz/item/CS_URS_2025_01/764244306</t>
  </si>
  <si>
    <t>54</t>
  </si>
  <si>
    <t>764245346</t>
  </si>
  <si>
    <t>Oplechování horních ploch zdí a nadezdívek (atik) z titanzinkového lesklého válcovaného plechu Příplatek k cenám za zvýšenou pracnost při provedení rohu nebo koutu přes rš 400 mm</t>
  </si>
  <si>
    <t>-1115815729</t>
  </si>
  <si>
    <t>https://podminky.urs.cz/item/CS_URS_2025_01/764245346</t>
  </si>
  <si>
    <t>55</t>
  </si>
  <si>
    <t>764248304</t>
  </si>
  <si>
    <t>Oplechování říms a ozdobných prvků z titanzinkového lesklého válcovaného plechu rovných, bez rohů mechanicky kotvené rš 330 mm</t>
  </si>
  <si>
    <t>-1562134220</t>
  </si>
  <si>
    <t>https://podminky.urs.cz/item/CS_URS_2025_01/764248304</t>
  </si>
  <si>
    <t>56</t>
  </si>
  <si>
    <t>764248345</t>
  </si>
  <si>
    <t>Oplechování říms a ozdobných prvků z titanzinkového lesklého válcovaného plechu rovných, bez rohů Příplatek k cenám za zvýšenou pracnost při provedení rohu nebo koutu rovné římsy do rš 400 mm</t>
  </si>
  <si>
    <t>-51366270</t>
  </si>
  <si>
    <t>https://podminky.urs.cz/item/CS_URS_2025_01/764248345</t>
  </si>
  <si>
    <t>57</t>
  </si>
  <si>
    <t>7645413.R</t>
  </si>
  <si>
    <t xml:space="preserve">Oprava atypického vyústění dešťové vody z ploché střechy s výměnou kotlíku a oplechování v místě přepadu včetně opravy poškozené krytiny při výměně oplechování </t>
  </si>
  <si>
    <t>-817406354</t>
  </si>
  <si>
    <t>58</t>
  </si>
  <si>
    <t>764548324</t>
  </si>
  <si>
    <t>Svod z titanzinkového lesklého válcovaného plechu včetně objímek, kolen a odskoků kruhový, průměru 120 mm</t>
  </si>
  <si>
    <t>1459439340</t>
  </si>
  <si>
    <t>https://podminky.urs.cz/item/CS_URS_2025_01/764548324</t>
  </si>
  <si>
    <t>9+9,5</t>
  </si>
  <si>
    <t>59</t>
  </si>
  <si>
    <t>998764102</t>
  </si>
  <si>
    <t>Přesun hmot pro konstrukce klempířské stanovený z hmotnosti přesunovaného materiálu vodorovná dopravní vzdálenost do 50 m základní v objektech výšky přes 6 do 12 m</t>
  </si>
  <si>
    <t>-758709793</t>
  </si>
  <si>
    <t>https://podminky.urs.cz/item/CS_URS_2025_01/998764102</t>
  </si>
  <si>
    <t>SO 02.2 - Terénní úpravy</t>
  </si>
  <si>
    <t>Úroveň 3:</t>
  </si>
  <si>
    <t>SO 02.2.1 - Část stavby B</t>
  </si>
  <si>
    <t>994296083</t>
  </si>
  <si>
    <t>126,223+63,882"vnitrostavenišní přesun zeminy z meziskládky</t>
  </si>
  <si>
    <t>1864471620</t>
  </si>
  <si>
    <t>209703511</t>
  </si>
  <si>
    <t>(20,4*14,4)*0,3"zásyp zeminou - stavba</t>
  </si>
  <si>
    <t>(9,5*3,2)*1"zásyp zeminou - prostor pod jevištěm</t>
  </si>
  <si>
    <t>(9,5*2,7)*0,3"zásyp zeminou - rampa</t>
  </si>
  <si>
    <t>10364100</t>
  </si>
  <si>
    <t>zemina pro terénní úpravy - tříděná</t>
  </si>
  <si>
    <t>-1807885685</t>
  </si>
  <si>
    <t>126,223*2 'Přepočtené koeficientem množství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</si>
  <si>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</si>
  <si>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</si>
  <si>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-1792542036</t>
  </si>
  <si>
    <t>https://podminky.urs.cz/item/CS_URS_2025_01/181111111</t>
  </si>
  <si>
    <t>(20,4+2,7*2)*3"3 m kolem stavby pro napojení terénu a oprava po poškození - stavba a rampa</t>
  </si>
  <si>
    <t>181351003</t>
  </si>
  <si>
    <t>Rozprostření a urovnání ornice v rovině nebo ve svahu sklonu do 1:5 strojně při souvislé ploše do 100 m2, tl. vrstvy do 200 mm</t>
  </si>
  <si>
    <t>644237187</t>
  </si>
  <si>
    <t>https://podminky.urs.cz/item/CS_URS_2025_01/181351003</t>
  </si>
  <si>
    <t>(20,4*14,4)"zásyp ornicí - stavba</t>
  </si>
  <si>
    <t>(9,5*2,7)"zásyp ornicí - rampa</t>
  </si>
  <si>
    <t>10364101</t>
  </si>
  <si>
    <t>zemina pro terénní úpravy - ornice</t>
  </si>
  <si>
    <t>290383940</t>
  </si>
  <si>
    <t>(20,4*14,4)*0,2"zásyp ornicí - stavba</t>
  </si>
  <si>
    <t>(9,5*2,7)*0,2"zásyp ornicí - rampa</t>
  </si>
  <si>
    <t>63,882*2 'Přepočtené koeficientem množství</t>
  </si>
  <si>
    <t>181411131</t>
  </si>
  <si>
    <t>Založení trávníku na půdě předem připravené plochy do 1000 m2 výsevem včetně utažení parkového v rovině nebo na svahu do 1:5</t>
  </si>
  <si>
    <t>-1784561915</t>
  </si>
  <si>
    <t>https://podminky.urs.cz/item/CS_URS_2025_01/181411131</t>
  </si>
  <si>
    <t>(20,4*14,4)"na ploše po stavbě</t>
  </si>
  <si>
    <t>(9,5*2,7)"na ploše po rampě</t>
  </si>
  <si>
    <t>00572410</t>
  </si>
  <si>
    <t>osivo směs travní parková</t>
  </si>
  <si>
    <t>kg</t>
  </si>
  <si>
    <t>1833509729</t>
  </si>
  <si>
    <t>396,81*0,02 'Přepočtené koeficientem množství</t>
  </si>
  <si>
    <t>183402121</t>
  </si>
  <si>
    <t>Rozrušení půdy na hloubku přes 50 do 150 mm souvislé plochy do 500 m2 v rovině nebo na svahu do 1:5</t>
  </si>
  <si>
    <t>2050776258</t>
  </si>
  <si>
    <t>https://podminky.urs.cz/item/CS_URS_2025_01/183402121</t>
  </si>
  <si>
    <t>183403141</t>
  </si>
  <si>
    <t>Obdělání půdy rytím starého trávníku v rovině nebo na svahu do 1:5</t>
  </si>
  <si>
    <t>-210547831</t>
  </si>
  <si>
    <t>https://podminky.urs.cz/item/CS_URS_2025_01/183403141</t>
  </si>
  <si>
    <t>183403153</t>
  </si>
  <si>
    <t>Obdělání půdy hrabáním v rovině nebo na svahu do 1:5</t>
  </si>
  <si>
    <t>735596526</t>
  </si>
  <si>
    <t>https://podminky.urs.cz/item/CS_URS_2025_01/183403153</t>
  </si>
  <si>
    <t>183403161</t>
  </si>
  <si>
    <t>Obdělání půdy válením v rovině nebo na svahu do 1:5</t>
  </si>
  <si>
    <t>-794655262</t>
  </si>
  <si>
    <t>https://podminky.urs.cz/item/CS_URS_2025_01/183403161</t>
  </si>
  <si>
    <t>184813511</t>
  </si>
  <si>
    <t>Chemické odplevelení půdy před založením kultury, trávníku nebo zpevněných ploch ručně o jakékoli výměře postřikem na široko v rovině nebo na svahu do 1:5</t>
  </si>
  <si>
    <t>1432784287</t>
  </si>
  <si>
    <t>https://podminky.urs.cz/item/CS_URS_2025_01/184813511</t>
  </si>
  <si>
    <t>998231411</t>
  </si>
  <si>
    <t>Přesun hmot pro sadovnické a krajinářské úpravy ručně (bez užití mechanizace) dopravní vzdálenost do 100 m</t>
  </si>
  <si>
    <t>1790205106</t>
  </si>
  <si>
    <t>https://podminky.urs.cz/item/CS_URS_2025_01/998231411</t>
  </si>
  <si>
    <t>SO 02.2.2 - Část stavby C</t>
  </si>
  <si>
    <t>471397297</t>
  </si>
  <si>
    <t>9,195+13,248"vnitrostavenišní přesun zeminy z meziskládky</t>
  </si>
  <si>
    <t>1491350977</t>
  </si>
  <si>
    <t>-1601825396</t>
  </si>
  <si>
    <t>(14,25+4,1*4)*0,6*0,5"Zásyp - základové pasy</t>
  </si>
  <si>
    <t>-750488259</t>
  </si>
  <si>
    <t>9,195*2 'Přepočtené koeficientem množství</t>
  </si>
  <si>
    <t>149391629</t>
  </si>
  <si>
    <t>(4,6*2+14,4)*3"3 m kolem stavby pro napojení terénu a oprava po poškození</t>
  </si>
  <si>
    <t>-372085357</t>
  </si>
  <si>
    <t>(4,6*14,4)"zásyp ornicí</t>
  </si>
  <si>
    <t>930052965</t>
  </si>
  <si>
    <t>(4,6*14,4)*0,2"ornice</t>
  </si>
  <si>
    <t>13,248*2 'Přepočtené koeficientem množství</t>
  </si>
  <si>
    <t>-2142538195</t>
  </si>
  <si>
    <t>(4,6*14,4)"na ploše po stavbě</t>
  </si>
  <si>
    <t>-508694397</t>
  </si>
  <si>
    <t>137,04*0,02 'Přepočtené koeficientem množství</t>
  </si>
  <si>
    <t>2053332763</t>
  </si>
  <si>
    <t>774797142</t>
  </si>
  <si>
    <t>-847878710</t>
  </si>
  <si>
    <t>1344698145</t>
  </si>
  <si>
    <t>1958353396</t>
  </si>
  <si>
    <t>1194321484</t>
  </si>
  <si>
    <t>SO 02.2.3 - Část stavby D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</si>
  <si>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</si>
  <si>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</si>
  <si>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978183549</t>
  </si>
  <si>
    <t>https://podminky.urs.cz/item/CS_URS_2025_01/162351103</t>
  </si>
  <si>
    <t>6,168+6,864"vnitrostavenišní přesun zeminy z meziskládky</t>
  </si>
  <si>
    <t>232970739</t>
  </si>
  <si>
    <t>601511826</t>
  </si>
  <si>
    <t>(10,4*3,3)*0,1"zásyp zeminou</t>
  </si>
  <si>
    <t>(18+3,1+1,7)*0,6*(0,5-0,3)"Zásyp - základové pasy</t>
  </si>
  <si>
    <t>1110118797</t>
  </si>
  <si>
    <t>6,168*2 'Přepočtené koeficientem množství</t>
  </si>
  <si>
    <t>-1237439539</t>
  </si>
  <si>
    <t>(10,4+3,3*2)*3"3 m kolem stavby pro napojení terénu a oprava po poškození</t>
  </si>
  <si>
    <t>314858228</t>
  </si>
  <si>
    <t>(10,4*3,3)"ornice</t>
  </si>
  <si>
    <t>613800972</t>
  </si>
  <si>
    <t>(10,4*3,3)*0,2"ornice</t>
  </si>
  <si>
    <t>6,864*2 'Přepočtené koeficientem množství</t>
  </si>
  <si>
    <t>1902694209</t>
  </si>
  <si>
    <t>(10,4*3,3)"na ploše po stavbě</t>
  </si>
  <si>
    <t>-1252111619</t>
  </si>
  <si>
    <t>85,32*0,02 'Přepočtené koeficientem množství</t>
  </si>
  <si>
    <t>2055164819</t>
  </si>
  <si>
    <t>-1397312157</t>
  </si>
  <si>
    <t>-1189726612</t>
  </si>
  <si>
    <t>1717978973</t>
  </si>
  <si>
    <t>981408654</t>
  </si>
  <si>
    <t>-173085106</t>
  </si>
  <si>
    <t>SEZNAM FIGUR</t>
  </si>
  <si>
    <t>Výměra</t>
  </si>
  <si>
    <t>SO 02/ SO 02.1</t>
  </si>
  <si>
    <t>Použití figury:</t>
  </si>
  <si>
    <t>Otlučení (osekání) cementových omítek vnějších ploch v rozsahu přes 40 do 50 %</t>
  </si>
  <si>
    <t>Vyrovnání podkladu vnějších stěn maltou cementovou tl do 10 mm</t>
  </si>
  <si>
    <t>Oprava cementové hladké omítky vnějších stěn v rozsahu přes 30 do 50 %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</si>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</sst>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4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22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2414000" TargetMode="External" /><Relationship Id="rId2" Type="http://schemas.openxmlformats.org/officeDocument/2006/relationships/hyperlink" Target="https://podminky.urs.cz/item/CS_URS_2025_01/020001000" TargetMode="External" /><Relationship Id="rId3" Type="http://schemas.openxmlformats.org/officeDocument/2006/relationships/hyperlink" Target="https://podminky.urs.cz/item/CS_URS_2025_01/030001000" TargetMode="External" /><Relationship Id="rId4" Type="http://schemas.openxmlformats.org/officeDocument/2006/relationships/hyperlink" Target="https://podminky.urs.cz/item/CS_URS_2025_01/045002000" TargetMode="External" /><Relationship Id="rId5" Type="http://schemas.openxmlformats.org/officeDocument/2006/relationships/hyperlink" Target="https://podminky.urs.cz/item/CS_URS_2025_01/060001000" TargetMode="External" /><Relationship Id="rId6" Type="http://schemas.openxmlformats.org/officeDocument/2006/relationships/hyperlink" Target="https://podminky.urs.cz/item/CS_URS_2025_01/070001000" TargetMode="External" /><Relationship Id="rId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211231" TargetMode="External" /><Relationship Id="rId2" Type="http://schemas.openxmlformats.org/officeDocument/2006/relationships/hyperlink" Target="https://podminky.urs.cz/item/CS_URS_2025_01/111211232" TargetMode="External" /><Relationship Id="rId3" Type="http://schemas.openxmlformats.org/officeDocument/2006/relationships/hyperlink" Target="https://podminky.urs.cz/item/CS_URS_2025_01/112101101" TargetMode="External" /><Relationship Id="rId4" Type="http://schemas.openxmlformats.org/officeDocument/2006/relationships/hyperlink" Target="https://podminky.urs.cz/item/CS_URS_2025_01/112101102" TargetMode="External" /><Relationship Id="rId5" Type="http://schemas.openxmlformats.org/officeDocument/2006/relationships/hyperlink" Target="https://podminky.urs.cz/item/CS_URS_2025_01/112251101" TargetMode="External" /><Relationship Id="rId6" Type="http://schemas.openxmlformats.org/officeDocument/2006/relationships/hyperlink" Target="https://podminky.urs.cz/item/CS_URS_2025_01/112251102" TargetMode="External" /><Relationship Id="rId7" Type="http://schemas.openxmlformats.org/officeDocument/2006/relationships/hyperlink" Target="https://podminky.urs.cz/item/CS_URS_2025_01/162201401" TargetMode="External" /><Relationship Id="rId8" Type="http://schemas.openxmlformats.org/officeDocument/2006/relationships/hyperlink" Target="https://podminky.urs.cz/item/CS_URS_2025_01/162201402" TargetMode="External" /><Relationship Id="rId9" Type="http://schemas.openxmlformats.org/officeDocument/2006/relationships/hyperlink" Target="https://podminky.urs.cz/item/CS_URS_2025_01/162201411" TargetMode="External" /><Relationship Id="rId10" Type="http://schemas.openxmlformats.org/officeDocument/2006/relationships/hyperlink" Target="https://podminky.urs.cz/item/CS_URS_2025_01/162201412" TargetMode="External" /><Relationship Id="rId11" Type="http://schemas.openxmlformats.org/officeDocument/2006/relationships/hyperlink" Target="https://podminky.urs.cz/item/CS_URS_2025_01/162201421" TargetMode="External" /><Relationship Id="rId12" Type="http://schemas.openxmlformats.org/officeDocument/2006/relationships/hyperlink" Target="https://podminky.urs.cz/item/CS_URS_2025_01/162201422" TargetMode="External" /><Relationship Id="rId13" Type="http://schemas.openxmlformats.org/officeDocument/2006/relationships/hyperlink" Target="https://podminky.urs.cz/item/CS_URS_2025_01/162301931" TargetMode="External" /><Relationship Id="rId14" Type="http://schemas.openxmlformats.org/officeDocument/2006/relationships/hyperlink" Target="https://podminky.urs.cz/item/CS_URS_2025_01/162301932" TargetMode="External" /><Relationship Id="rId15" Type="http://schemas.openxmlformats.org/officeDocument/2006/relationships/hyperlink" Target="https://podminky.urs.cz/item/CS_URS_2025_01/162301951" TargetMode="External" /><Relationship Id="rId16" Type="http://schemas.openxmlformats.org/officeDocument/2006/relationships/hyperlink" Target="https://podminky.urs.cz/item/CS_URS_2025_01/162301952" TargetMode="External" /><Relationship Id="rId17" Type="http://schemas.openxmlformats.org/officeDocument/2006/relationships/hyperlink" Target="https://podminky.urs.cz/item/CS_URS_2025_01/162301971" TargetMode="External" /><Relationship Id="rId18" Type="http://schemas.openxmlformats.org/officeDocument/2006/relationships/hyperlink" Target="https://podminky.urs.cz/item/CS_URS_2025_01/162301972" TargetMode="External" /><Relationship Id="rId19" Type="http://schemas.openxmlformats.org/officeDocument/2006/relationships/hyperlink" Target="https://podminky.urs.cz/item/CS_URS_2025_01/131153101" TargetMode="External" /><Relationship Id="rId20" Type="http://schemas.openxmlformats.org/officeDocument/2006/relationships/hyperlink" Target="https://podminky.urs.cz/item/CS_URS_2025_01/132255101" TargetMode="External" /><Relationship Id="rId21" Type="http://schemas.openxmlformats.org/officeDocument/2006/relationships/hyperlink" Target="https://podminky.urs.cz/item/CS_URS_2025_01/162251102" TargetMode="External" /><Relationship Id="rId22" Type="http://schemas.openxmlformats.org/officeDocument/2006/relationships/hyperlink" Target="https://podminky.urs.cz/item/CS_URS_2025_01/162751117" TargetMode="External" /><Relationship Id="rId23" Type="http://schemas.openxmlformats.org/officeDocument/2006/relationships/hyperlink" Target="https://podminky.urs.cz/item/CS_URS_2025_01/162751119" TargetMode="External" /><Relationship Id="rId24" Type="http://schemas.openxmlformats.org/officeDocument/2006/relationships/hyperlink" Target="https://podminky.urs.cz/item/CS_URS_2025_01/167151111" TargetMode="External" /><Relationship Id="rId25" Type="http://schemas.openxmlformats.org/officeDocument/2006/relationships/hyperlink" Target="https://podminky.urs.cz/item/CS_URS_2025_01/171201231" TargetMode="External" /><Relationship Id="rId26" Type="http://schemas.openxmlformats.org/officeDocument/2006/relationships/hyperlink" Target="https://podminky.urs.cz/item/CS_URS_2025_01/171251201" TargetMode="External" /><Relationship Id="rId27" Type="http://schemas.openxmlformats.org/officeDocument/2006/relationships/hyperlink" Target="https://podminky.urs.cz/item/CS_URS_2025_01/174151101" TargetMode="External" /><Relationship Id="rId28" Type="http://schemas.openxmlformats.org/officeDocument/2006/relationships/hyperlink" Target="https://podminky.urs.cz/item/CS_URS_2025_01/981011312" TargetMode="External" /><Relationship Id="rId29" Type="http://schemas.openxmlformats.org/officeDocument/2006/relationships/hyperlink" Target="https://podminky.urs.cz/item/CS_URS_2025_01/981013312" TargetMode="External" /><Relationship Id="rId30" Type="http://schemas.openxmlformats.org/officeDocument/2006/relationships/hyperlink" Target="https://podminky.urs.cz/item/CS_URS_2025_01/981511114" TargetMode="External" /><Relationship Id="rId31" Type="http://schemas.openxmlformats.org/officeDocument/2006/relationships/hyperlink" Target="https://podminky.urs.cz/item/CS_URS_2025_01/981511116" TargetMode="External" /><Relationship Id="rId32" Type="http://schemas.openxmlformats.org/officeDocument/2006/relationships/hyperlink" Target="https://podminky.urs.cz/item/CS_URS_2025_01/981513114" TargetMode="External" /><Relationship Id="rId33" Type="http://schemas.openxmlformats.org/officeDocument/2006/relationships/hyperlink" Target="https://podminky.urs.cz/item/CS_URS_2025_01/981513116" TargetMode="External" /><Relationship Id="rId34" Type="http://schemas.openxmlformats.org/officeDocument/2006/relationships/hyperlink" Target="https://podminky.urs.cz/item/CS_URS_2025_01/997006002" TargetMode="External" /><Relationship Id="rId35" Type="http://schemas.openxmlformats.org/officeDocument/2006/relationships/hyperlink" Target="https://podminky.urs.cz/item/CS_URS_2025_01/997006512" TargetMode="External" /><Relationship Id="rId36" Type="http://schemas.openxmlformats.org/officeDocument/2006/relationships/hyperlink" Target="https://podminky.urs.cz/item/CS_URS_2025_01/997006519" TargetMode="External" /><Relationship Id="rId37" Type="http://schemas.openxmlformats.org/officeDocument/2006/relationships/hyperlink" Target="https://podminky.urs.cz/item/CS_URS_2025_01/997006551" TargetMode="External" /><Relationship Id="rId38" Type="http://schemas.openxmlformats.org/officeDocument/2006/relationships/hyperlink" Target="https://podminky.urs.cz/item/CS_URS_2025_01/997013861" TargetMode="External" /><Relationship Id="rId39" Type="http://schemas.openxmlformats.org/officeDocument/2006/relationships/hyperlink" Target="https://podminky.urs.cz/item/CS_URS_2025_01/997013862" TargetMode="External" /><Relationship Id="rId40" Type="http://schemas.openxmlformats.org/officeDocument/2006/relationships/hyperlink" Target="https://podminky.urs.cz/item/CS_URS_2025_01/997013871" TargetMode="External" /><Relationship Id="rId41" Type="http://schemas.openxmlformats.org/officeDocument/2006/relationships/hyperlink" Target="https://podminky.urs.cz/item/CS_URS_2025_01/997221858" TargetMode="External" /><Relationship Id="rId4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2255101" TargetMode="External" /><Relationship Id="rId2" Type="http://schemas.openxmlformats.org/officeDocument/2006/relationships/hyperlink" Target="https://podminky.urs.cz/item/CS_URS_2025_01/162251102" TargetMode="External" /><Relationship Id="rId3" Type="http://schemas.openxmlformats.org/officeDocument/2006/relationships/hyperlink" Target="https://podminky.urs.cz/item/CS_URS_2025_01/167151101" TargetMode="External" /><Relationship Id="rId4" Type="http://schemas.openxmlformats.org/officeDocument/2006/relationships/hyperlink" Target="https://podminky.urs.cz/item/CS_URS_2025_01/171251201" TargetMode="External" /><Relationship Id="rId5" Type="http://schemas.openxmlformats.org/officeDocument/2006/relationships/hyperlink" Target="https://podminky.urs.cz/item/CS_URS_2025_01/174151101" TargetMode="External" /><Relationship Id="rId6" Type="http://schemas.openxmlformats.org/officeDocument/2006/relationships/hyperlink" Target="https://podminky.urs.cz/item/CS_URS_2025_01/981013314" TargetMode="External" /><Relationship Id="rId7" Type="http://schemas.openxmlformats.org/officeDocument/2006/relationships/hyperlink" Target="https://podminky.urs.cz/item/CS_URS_2025_01/981513114" TargetMode="External" /><Relationship Id="rId8" Type="http://schemas.openxmlformats.org/officeDocument/2006/relationships/hyperlink" Target="https://podminky.urs.cz/item/CS_URS_2025_01/981513116" TargetMode="External" /><Relationship Id="rId9" Type="http://schemas.openxmlformats.org/officeDocument/2006/relationships/hyperlink" Target="https://podminky.urs.cz/item/CS_URS_2025_01/997006002" TargetMode="External" /><Relationship Id="rId10" Type="http://schemas.openxmlformats.org/officeDocument/2006/relationships/hyperlink" Target="https://podminky.urs.cz/item/CS_URS_2025_01/997006512" TargetMode="External" /><Relationship Id="rId11" Type="http://schemas.openxmlformats.org/officeDocument/2006/relationships/hyperlink" Target="https://podminky.urs.cz/item/CS_URS_2025_01/997006519" TargetMode="External" /><Relationship Id="rId12" Type="http://schemas.openxmlformats.org/officeDocument/2006/relationships/hyperlink" Target="https://podminky.urs.cz/item/CS_URS_2025_01/997006551" TargetMode="External" /><Relationship Id="rId13" Type="http://schemas.openxmlformats.org/officeDocument/2006/relationships/hyperlink" Target="https://podminky.urs.cz/item/CS_URS_2025_01/997013861" TargetMode="External" /><Relationship Id="rId14" Type="http://schemas.openxmlformats.org/officeDocument/2006/relationships/hyperlink" Target="https://podminky.urs.cz/item/CS_URS_2025_01/997013862" TargetMode="External" /><Relationship Id="rId15" Type="http://schemas.openxmlformats.org/officeDocument/2006/relationships/hyperlink" Target="https://podminky.urs.cz/item/CS_URS_2025_01/997013871" TargetMode="External" /><Relationship Id="rId1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2255101" TargetMode="External" /><Relationship Id="rId2" Type="http://schemas.openxmlformats.org/officeDocument/2006/relationships/hyperlink" Target="https://podminky.urs.cz/item/CS_URS_2025_01/162251102" TargetMode="External" /><Relationship Id="rId3" Type="http://schemas.openxmlformats.org/officeDocument/2006/relationships/hyperlink" Target="https://podminky.urs.cz/item/CS_URS_2025_01/167151101" TargetMode="External" /><Relationship Id="rId4" Type="http://schemas.openxmlformats.org/officeDocument/2006/relationships/hyperlink" Target="https://podminky.urs.cz/item/CS_URS_2025_01/171251201" TargetMode="External" /><Relationship Id="rId5" Type="http://schemas.openxmlformats.org/officeDocument/2006/relationships/hyperlink" Target="https://podminky.urs.cz/item/CS_URS_2025_01/174151101" TargetMode="External" /><Relationship Id="rId6" Type="http://schemas.openxmlformats.org/officeDocument/2006/relationships/hyperlink" Target="https://podminky.urs.cz/item/CS_URS_2025_01/310239411" TargetMode="External" /><Relationship Id="rId7" Type="http://schemas.openxmlformats.org/officeDocument/2006/relationships/hyperlink" Target="https://podminky.urs.cz/item/CS_URS_2025_01/971033641" TargetMode="External" /><Relationship Id="rId8" Type="http://schemas.openxmlformats.org/officeDocument/2006/relationships/hyperlink" Target="https://podminky.urs.cz/item/CS_URS_2025_01/981011316" TargetMode="External" /><Relationship Id="rId9" Type="http://schemas.openxmlformats.org/officeDocument/2006/relationships/hyperlink" Target="https://podminky.urs.cz/item/CS_URS_2025_01/981013211" TargetMode="External" /><Relationship Id="rId10" Type="http://schemas.openxmlformats.org/officeDocument/2006/relationships/hyperlink" Target="https://podminky.urs.cz/item/CS_URS_2025_01/981013316" TargetMode="External" /><Relationship Id="rId11" Type="http://schemas.openxmlformats.org/officeDocument/2006/relationships/hyperlink" Target="https://podminky.urs.cz/item/CS_URS_2025_01/981511114" TargetMode="External" /><Relationship Id="rId12" Type="http://schemas.openxmlformats.org/officeDocument/2006/relationships/hyperlink" Target="https://podminky.urs.cz/item/CS_URS_2025_01/981511116" TargetMode="External" /><Relationship Id="rId13" Type="http://schemas.openxmlformats.org/officeDocument/2006/relationships/hyperlink" Target="https://podminky.urs.cz/item/CS_URS_2025_01/981513114" TargetMode="External" /><Relationship Id="rId14" Type="http://schemas.openxmlformats.org/officeDocument/2006/relationships/hyperlink" Target="https://podminky.urs.cz/item/CS_URS_2025_01/981513116" TargetMode="External" /><Relationship Id="rId15" Type="http://schemas.openxmlformats.org/officeDocument/2006/relationships/hyperlink" Target="https://podminky.urs.cz/item/CS_URS_2025_01/997006002" TargetMode="External" /><Relationship Id="rId16" Type="http://schemas.openxmlformats.org/officeDocument/2006/relationships/hyperlink" Target="https://podminky.urs.cz/item/CS_URS_2025_01/997006512" TargetMode="External" /><Relationship Id="rId17" Type="http://schemas.openxmlformats.org/officeDocument/2006/relationships/hyperlink" Target="https://podminky.urs.cz/item/CS_URS_2025_01/997006519" TargetMode="External" /><Relationship Id="rId18" Type="http://schemas.openxmlformats.org/officeDocument/2006/relationships/hyperlink" Target="https://podminky.urs.cz/item/CS_URS_2025_01/997006551" TargetMode="External" /><Relationship Id="rId19" Type="http://schemas.openxmlformats.org/officeDocument/2006/relationships/hyperlink" Target="https://podminky.urs.cz/item/CS_URS_2025_01/997013861" TargetMode="External" /><Relationship Id="rId20" Type="http://schemas.openxmlformats.org/officeDocument/2006/relationships/hyperlink" Target="https://podminky.urs.cz/item/CS_URS_2025_01/997013862" TargetMode="External" /><Relationship Id="rId21" Type="http://schemas.openxmlformats.org/officeDocument/2006/relationships/hyperlink" Target="https://podminky.urs.cz/item/CS_URS_2025_01/997013871" TargetMode="External" /><Relationship Id="rId2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1213701" TargetMode="External" /><Relationship Id="rId2" Type="http://schemas.openxmlformats.org/officeDocument/2006/relationships/hyperlink" Target="https://podminky.urs.cz/item/CS_URS_2025_01/132212131" TargetMode="External" /><Relationship Id="rId3" Type="http://schemas.openxmlformats.org/officeDocument/2006/relationships/hyperlink" Target="https://podminky.urs.cz/item/CS_URS_2025_01/162751117" TargetMode="External" /><Relationship Id="rId4" Type="http://schemas.openxmlformats.org/officeDocument/2006/relationships/hyperlink" Target="https://podminky.urs.cz/item/CS_URS_2025_01/162751119" TargetMode="External" /><Relationship Id="rId5" Type="http://schemas.openxmlformats.org/officeDocument/2006/relationships/hyperlink" Target="https://podminky.urs.cz/item/CS_URS_2025_01/167111101" TargetMode="External" /><Relationship Id="rId6" Type="http://schemas.openxmlformats.org/officeDocument/2006/relationships/hyperlink" Target="https://podminky.urs.cz/item/CS_URS_2025_01/171201231" TargetMode="External" /><Relationship Id="rId7" Type="http://schemas.openxmlformats.org/officeDocument/2006/relationships/hyperlink" Target="https://podminky.urs.cz/item/CS_URS_2025_01/171251201" TargetMode="External" /><Relationship Id="rId8" Type="http://schemas.openxmlformats.org/officeDocument/2006/relationships/hyperlink" Target="https://podminky.urs.cz/item/CS_URS_2025_01/174111101" TargetMode="External" /><Relationship Id="rId9" Type="http://schemas.openxmlformats.org/officeDocument/2006/relationships/hyperlink" Target="https://podminky.urs.cz/item/CS_URS_2025_01/175111101" TargetMode="External" /><Relationship Id="rId10" Type="http://schemas.openxmlformats.org/officeDocument/2006/relationships/hyperlink" Target="https://podminky.urs.cz/item/CS_URS_2025_01/310232075" TargetMode="External" /><Relationship Id="rId11" Type="http://schemas.openxmlformats.org/officeDocument/2006/relationships/hyperlink" Target="https://podminky.urs.cz/item/CS_URS_2025_01/317122551" TargetMode="External" /><Relationship Id="rId12" Type="http://schemas.openxmlformats.org/officeDocument/2006/relationships/hyperlink" Target="https://podminky.urs.cz/item/CS_URS_2025_01/451572111" TargetMode="External" /><Relationship Id="rId13" Type="http://schemas.openxmlformats.org/officeDocument/2006/relationships/hyperlink" Target="https://podminky.urs.cz/item/CS_URS_2025_01/622135002" TargetMode="External" /><Relationship Id="rId14" Type="http://schemas.openxmlformats.org/officeDocument/2006/relationships/hyperlink" Target="https://podminky.urs.cz/item/CS_URS_2025_01/622335103" TargetMode="External" /><Relationship Id="rId15" Type="http://schemas.openxmlformats.org/officeDocument/2006/relationships/hyperlink" Target="https://podminky.urs.cz/item/CS_URS_2025_01/629135101" TargetMode="External" /><Relationship Id="rId16" Type="http://schemas.openxmlformats.org/officeDocument/2006/relationships/hyperlink" Target="https://podminky.urs.cz/item/CS_URS_2025_01/629135102" TargetMode="External" /><Relationship Id="rId17" Type="http://schemas.openxmlformats.org/officeDocument/2006/relationships/hyperlink" Target="https://podminky.urs.cz/item/CS_URS_2025_01/629991001" TargetMode="External" /><Relationship Id="rId18" Type="http://schemas.openxmlformats.org/officeDocument/2006/relationships/hyperlink" Target="https://podminky.urs.cz/item/CS_URS_2025_01/629991011" TargetMode="External" /><Relationship Id="rId19" Type="http://schemas.openxmlformats.org/officeDocument/2006/relationships/hyperlink" Target="https://podminky.urs.cz/item/CS_URS_2025_01/871313120" TargetMode="External" /><Relationship Id="rId20" Type="http://schemas.openxmlformats.org/officeDocument/2006/relationships/hyperlink" Target="https://podminky.urs.cz/item/CS_URS_2025_01/877310310" TargetMode="External" /><Relationship Id="rId21" Type="http://schemas.openxmlformats.org/officeDocument/2006/relationships/hyperlink" Target="https://podminky.urs.cz/item/CS_URS_2025_01/899721111" TargetMode="External" /><Relationship Id="rId22" Type="http://schemas.openxmlformats.org/officeDocument/2006/relationships/hyperlink" Target="https://podminky.urs.cz/item/CS_URS_2025_01/899722114" TargetMode="External" /><Relationship Id="rId23" Type="http://schemas.openxmlformats.org/officeDocument/2006/relationships/hyperlink" Target="https://podminky.urs.cz/item/CS_URS_2025_01/941211111" TargetMode="External" /><Relationship Id="rId24" Type="http://schemas.openxmlformats.org/officeDocument/2006/relationships/hyperlink" Target="https://podminky.urs.cz/item/CS_URS_2025_01/941211211" TargetMode="External" /><Relationship Id="rId25" Type="http://schemas.openxmlformats.org/officeDocument/2006/relationships/hyperlink" Target="https://podminky.urs.cz/item/CS_URS_2025_01/941211322" TargetMode="External" /><Relationship Id="rId26" Type="http://schemas.openxmlformats.org/officeDocument/2006/relationships/hyperlink" Target="https://podminky.urs.cz/item/CS_URS_2025_01/941211811" TargetMode="External" /><Relationship Id="rId27" Type="http://schemas.openxmlformats.org/officeDocument/2006/relationships/hyperlink" Target="https://podminky.urs.cz/item/CS_URS_2025_01/944511111" TargetMode="External" /><Relationship Id="rId28" Type="http://schemas.openxmlformats.org/officeDocument/2006/relationships/hyperlink" Target="https://podminky.urs.cz/item/CS_URS_2025_01/944511211" TargetMode="External" /><Relationship Id="rId29" Type="http://schemas.openxmlformats.org/officeDocument/2006/relationships/hyperlink" Target="https://podminky.urs.cz/item/CS_URS_2025_01/944511811" TargetMode="External" /><Relationship Id="rId30" Type="http://schemas.openxmlformats.org/officeDocument/2006/relationships/hyperlink" Target="https://podminky.urs.cz/item/CS_URS_2025_01/978036161" TargetMode="External" /><Relationship Id="rId31" Type="http://schemas.openxmlformats.org/officeDocument/2006/relationships/hyperlink" Target="https://podminky.urs.cz/item/CS_URS_2025_01/993111111" TargetMode="External" /><Relationship Id="rId32" Type="http://schemas.openxmlformats.org/officeDocument/2006/relationships/hyperlink" Target="https://podminky.urs.cz/item/CS_URS_2025_01/993111119" TargetMode="External" /><Relationship Id="rId33" Type="http://schemas.openxmlformats.org/officeDocument/2006/relationships/hyperlink" Target="https://podminky.urs.cz/item/CS_URS_2025_01/997013112" TargetMode="External" /><Relationship Id="rId34" Type="http://schemas.openxmlformats.org/officeDocument/2006/relationships/hyperlink" Target="https://podminky.urs.cz/item/CS_URS_2025_01/997013501" TargetMode="External" /><Relationship Id="rId35" Type="http://schemas.openxmlformats.org/officeDocument/2006/relationships/hyperlink" Target="https://podminky.urs.cz/item/CS_URS_2025_01/997013509" TargetMode="External" /><Relationship Id="rId36" Type="http://schemas.openxmlformats.org/officeDocument/2006/relationships/hyperlink" Target="https://podminky.urs.cz/item/CS_URS_2025_01/997013813" TargetMode="External" /><Relationship Id="rId37" Type="http://schemas.openxmlformats.org/officeDocument/2006/relationships/hyperlink" Target="https://podminky.urs.cz/item/CS_URS_2025_01/997013861" TargetMode="External" /><Relationship Id="rId38" Type="http://schemas.openxmlformats.org/officeDocument/2006/relationships/hyperlink" Target="https://podminky.urs.cz/item/CS_URS_2025_01/997013863" TargetMode="External" /><Relationship Id="rId39" Type="http://schemas.openxmlformats.org/officeDocument/2006/relationships/hyperlink" Target="https://podminky.urs.cz/item/CS_URS_2025_01/998011002" TargetMode="External" /><Relationship Id="rId40" Type="http://schemas.openxmlformats.org/officeDocument/2006/relationships/hyperlink" Target="https://podminky.urs.cz/item/CS_URS_2025_01/998721101" TargetMode="External" /><Relationship Id="rId41" Type="http://schemas.openxmlformats.org/officeDocument/2006/relationships/hyperlink" Target="https://podminky.urs.cz/item/CS_URS_2025_01/764002841" TargetMode="External" /><Relationship Id="rId42" Type="http://schemas.openxmlformats.org/officeDocument/2006/relationships/hyperlink" Target="https://podminky.urs.cz/item/CS_URS_2025_01/764002861" TargetMode="External" /><Relationship Id="rId43" Type="http://schemas.openxmlformats.org/officeDocument/2006/relationships/hyperlink" Target="https://podminky.urs.cz/item/CS_URS_2025_01/764244306" TargetMode="External" /><Relationship Id="rId44" Type="http://schemas.openxmlformats.org/officeDocument/2006/relationships/hyperlink" Target="https://podminky.urs.cz/item/CS_URS_2025_01/764245346" TargetMode="External" /><Relationship Id="rId45" Type="http://schemas.openxmlformats.org/officeDocument/2006/relationships/hyperlink" Target="https://podminky.urs.cz/item/CS_URS_2025_01/764248304" TargetMode="External" /><Relationship Id="rId46" Type="http://schemas.openxmlformats.org/officeDocument/2006/relationships/hyperlink" Target="https://podminky.urs.cz/item/CS_URS_2025_01/764248345" TargetMode="External" /><Relationship Id="rId47" Type="http://schemas.openxmlformats.org/officeDocument/2006/relationships/hyperlink" Target="https://podminky.urs.cz/item/CS_URS_2025_01/764548324" TargetMode="External" /><Relationship Id="rId48" Type="http://schemas.openxmlformats.org/officeDocument/2006/relationships/hyperlink" Target="https://podminky.urs.cz/item/CS_URS_2025_01/998764102" TargetMode="External" /><Relationship Id="rId4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62251102" TargetMode="External" /><Relationship Id="rId2" Type="http://schemas.openxmlformats.org/officeDocument/2006/relationships/hyperlink" Target="https://podminky.urs.cz/item/CS_URS_2025_01/167151101" TargetMode="External" /><Relationship Id="rId3" Type="http://schemas.openxmlformats.org/officeDocument/2006/relationships/hyperlink" Target="https://podminky.urs.cz/item/CS_URS_2025_01/174151101" TargetMode="External" /><Relationship Id="rId4" Type="http://schemas.openxmlformats.org/officeDocument/2006/relationships/hyperlink" Target="https://podminky.urs.cz/item/CS_URS_2025_01/181111111" TargetMode="External" /><Relationship Id="rId5" Type="http://schemas.openxmlformats.org/officeDocument/2006/relationships/hyperlink" Target="https://podminky.urs.cz/item/CS_URS_2025_01/181351003" TargetMode="External" /><Relationship Id="rId6" Type="http://schemas.openxmlformats.org/officeDocument/2006/relationships/hyperlink" Target="https://podminky.urs.cz/item/CS_URS_2025_01/181411131" TargetMode="External" /><Relationship Id="rId7" Type="http://schemas.openxmlformats.org/officeDocument/2006/relationships/hyperlink" Target="https://podminky.urs.cz/item/CS_URS_2025_01/183402121" TargetMode="External" /><Relationship Id="rId8" Type="http://schemas.openxmlformats.org/officeDocument/2006/relationships/hyperlink" Target="https://podminky.urs.cz/item/CS_URS_2025_01/183403141" TargetMode="External" /><Relationship Id="rId9" Type="http://schemas.openxmlformats.org/officeDocument/2006/relationships/hyperlink" Target="https://podminky.urs.cz/item/CS_URS_2025_01/183403153" TargetMode="External" /><Relationship Id="rId10" Type="http://schemas.openxmlformats.org/officeDocument/2006/relationships/hyperlink" Target="https://podminky.urs.cz/item/CS_URS_2025_01/183403161" TargetMode="External" /><Relationship Id="rId11" Type="http://schemas.openxmlformats.org/officeDocument/2006/relationships/hyperlink" Target="https://podminky.urs.cz/item/CS_URS_2025_01/184813511" TargetMode="External" /><Relationship Id="rId12" Type="http://schemas.openxmlformats.org/officeDocument/2006/relationships/hyperlink" Target="https://podminky.urs.cz/item/CS_URS_2025_01/998231411" TargetMode="External" /><Relationship Id="rId1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62251102" TargetMode="External" /><Relationship Id="rId2" Type="http://schemas.openxmlformats.org/officeDocument/2006/relationships/hyperlink" Target="https://podminky.urs.cz/item/CS_URS_2025_01/167151101" TargetMode="External" /><Relationship Id="rId3" Type="http://schemas.openxmlformats.org/officeDocument/2006/relationships/hyperlink" Target="https://podminky.urs.cz/item/CS_URS_2025_01/174151101" TargetMode="External" /><Relationship Id="rId4" Type="http://schemas.openxmlformats.org/officeDocument/2006/relationships/hyperlink" Target="https://podminky.urs.cz/item/CS_URS_2025_01/181111111" TargetMode="External" /><Relationship Id="rId5" Type="http://schemas.openxmlformats.org/officeDocument/2006/relationships/hyperlink" Target="https://podminky.urs.cz/item/CS_URS_2025_01/181351003" TargetMode="External" /><Relationship Id="rId6" Type="http://schemas.openxmlformats.org/officeDocument/2006/relationships/hyperlink" Target="https://podminky.urs.cz/item/CS_URS_2025_01/181411131" TargetMode="External" /><Relationship Id="rId7" Type="http://schemas.openxmlformats.org/officeDocument/2006/relationships/hyperlink" Target="https://podminky.urs.cz/item/CS_URS_2025_01/183402121" TargetMode="External" /><Relationship Id="rId8" Type="http://schemas.openxmlformats.org/officeDocument/2006/relationships/hyperlink" Target="https://podminky.urs.cz/item/CS_URS_2025_01/183403141" TargetMode="External" /><Relationship Id="rId9" Type="http://schemas.openxmlformats.org/officeDocument/2006/relationships/hyperlink" Target="https://podminky.urs.cz/item/CS_URS_2025_01/183403153" TargetMode="External" /><Relationship Id="rId10" Type="http://schemas.openxmlformats.org/officeDocument/2006/relationships/hyperlink" Target="https://podminky.urs.cz/item/CS_URS_2025_01/183403161" TargetMode="External" /><Relationship Id="rId11" Type="http://schemas.openxmlformats.org/officeDocument/2006/relationships/hyperlink" Target="https://podminky.urs.cz/item/CS_URS_2025_01/184813511" TargetMode="External" /><Relationship Id="rId12" Type="http://schemas.openxmlformats.org/officeDocument/2006/relationships/hyperlink" Target="https://podminky.urs.cz/item/CS_URS_2025_01/998231411" TargetMode="External" /><Relationship Id="rId1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62351103" TargetMode="External" /><Relationship Id="rId2" Type="http://schemas.openxmlformats.org/officeDocument/2006/relationships/hyperlink" Target="https://podminky.urs.cz/item/CS_URS_2025_01/167151101" TargetMode="External" /><Relationship Id="rId3" Type="http://schemas.openxmlformats.org/officeDocument/2006/relationships/hyperlink" Target="https://podminky.urs.cz/item/CS_URS_2025_01/174151101" TargetMode="External" /><Relationship Id="rId4" Type="http://schemas.openxmlformats.org/officeDocument/2006/relationships/hyperlink" Target="https://podminky.urs.cz/item/CS_URS_2025_01/181111111" TargetMode="External" /><Relationship Id="rId5" Type="http://schemas.openxmlformats.org/officeDocument/2006/relationships/hyperlink" Target="https://podminky.urs.cz/item/CS_URS_2025_01/181351003" TargetMode="External" /><Relationship Id="rId6" Type="http://schemas.openxmlformats.org/officeDocument/2006/relationships/hyperlink" Target="https://podminky.urs.cz/item/CS_URS_2025_01/181411131" TargetMode="External" /><Relationship Id="rId7" Type="http://schemas.openxmlformats.org/officeDocument/2006/relationships/hyperlink" Target="https://podminky.urs.cz/item/CS_URS_2025_01/183402121" TargetMode="External" /><Relationship Id="rId8" Type="http://schemas.openxmlformats.org/officeDocument/2006/relationships/hyperlink" Target="https://podminky.urs.cz/item/CS_URS_2025_01/183403141" TargetMode="External" /><Relationship Id="rId9" Type="http://schemas.openxmlformats.org/officeDocument/2006/relationships/hyperlink" Target="https://podminky.urs.cz/item/CS_URS_2025_01/183403153" TargetMode="External" /><Relationship Id="rId10" Type="http://schemas.openxmlformats.org/officeDocument/2006/relationships/hyperlink" Target="https://podminky.urs.cz/item/CS_URS_2025_01/183403161" TargetMode="External" /><Relationship Id="rId11" Type="http://schemas.openxmlformats.org/officeDocument/2006/relationships/hyperlink" Target="https://podminky.urs.cz/item/CS_URS_2025_01/184813511" TargetMode="External" /><Relationship Id="rId12" Type="http://schemas.openxmlformats.org/officeDocument/2006/relationships/hyperlink" Target="https://podminky.urs.cz/item/CS_URS_2025_01/998231411" TargetMode="External" /><Relationship Id="rId13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31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31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31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34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33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2411-V1-2023017H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Stavební úpravy a osdtranění části stavby č.p. 3044, ul. Generála Svobody Varnsdorf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st.p.č.k. 2530, k.ú. Varnsdorf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17. 12. 2024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Varnsdorf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32</v>
      </c>
      <c r="AJ49" s="43"/>
      <c r="AK49" s="43"/>
      <c r="AL49" s="43"/>
      <c r="AM49" s="76" t="str">
        <f>IF(E17="","",E17)</f>
        <v>Pavel Hruška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30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35</v>
      </c>
      <c r="AJ50" s="43"/>
      <c r="AK50" s="43"/>
      <c r="AL50" s="43"/>
      <c r="AM50" s="76" t="str">
        <f>IF(E20="","",E20)</f>
        <v>Pavel Hruška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ROUND(AG55+AG56+AG60,2)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ROUND(AS55+AS56+AS60,2)</f>
        <v>0</v>
      </c>
      <c r="AT54" s="109">
        <f>ROUND(SUM(AV54:AW54),2)</f>
        <v>0</v>
      </c>
      <c r="AU54" s="110">
        <f>ROUND(AU55+AU56+AU60,5)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ROUND(AZ55+AZ56+AZ60,2)</f>
        <v>0</v>
      </c>
      <c r="BA54" s="109">
        <f>ROUND(BA55+BA56+BA60,2)</f>
        <v>0</v>
      </c>
      <c r="BB54" s="109">
        <f>ROUND(BB55+BB56+BB60,2)</f>
        <v>0</v>
      </c>
      <c r="BC54" s="109">
        <f>ROUND(BC55+BC56+BC60,2)</f>
        <v>0</v>
      </c>
      <c r="BD54" s="111">
        <f>ROUND(BD55+BD56+BD60,2)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114" t="s">
        <v>76</v>
      </c>
      <c r="B55" s="115"/>
      <c r="C55" s="116"/>
      <c r="D55" s="117" t="s">
        <v>77</v>
      </c>
      <c r="E55" s="117"/>
      <c r="F55" s="117"/>
      <c r="G55" s="117"/>
      <c r="H55" s="117"/>
      <c r="I55" s="118"/>
      <c r="J55" s="117" t="s">
        <v>78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00 - Vedlejší rozpočto...'!J30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'SO 00 - Vedlejší rozpočto...'!P86</f>
        <v>0</v>
      </c>
      <c r="AV55" s="123">
        <f>'SO 00 - Vedlejší rozpočto...'!J33</f>
        <v>0</v>
      </c>
      <c r="AW55" s="123">
        <f>'SO 00 - Vedlejší rozpočto...'!J34</f>
        <v>0</v>
      </c>
      <c r="AX55" s="123">
        <f>'SO 00 - Vedlejší rozpočto...'!J35</f>
        <v>0</v>
      </c>
      <c r="AY55" s="123">
        <f>'SO 00 - Vedlejší rozpočto...'!J36</f>
        <v>0</v>
      </c>
      <c r="AZ55" s="123">
        <f>'SO 00 - Vedlejší rozpočto...'!F33</f>
        <v>0</v>
      </c>
      <c r="BA55" s="123">
        <f>'SO 00 - Vedlejší rozpočto...'!F34</f>
        <v>0</v>
      </c>
      <c r="BB55" s="123">
        <f>'SO 00 - Vedlejší rozpočto...'!F35</f>
        <v>0</v>
      </c>
      <c r="BC55" s="123">
        <f>'SO 00 - Vedlejší rozpočto...'!F36</f>
        <v>0</v>
      </c>
      <c r="BD55" s="125">
        <f>'SO 00 - Vedlejší rozpočto...'!F37</f>
        <v>0</v>
      </c>
      <c r="BE55" s="7"/>
      <c r="BT55" s="126" t="s">
        <v>80</v>
      </c>
      <c r="BV55" s="126" t="s">
        <v>74</v>
      </c>
      <c r="BW55" s="126" t="s">
        <v>81</v>
      </c>
      <c r="BX55" s="126" t="s">
        <v>5</v>
      </c>
      <c r="CL55" s="126" t="s">
        <v>19</v>
      </c>
      <c r="CM55" s="126" t="s">
        <v>82</v>
      </c>
    </row>
    <row r="56" s="7" customFormat="1" ht="16.5" customHeight="1">
      <c r="A56" s="7"/>
      <c r="B56" s="115"/>
      <c r="C56" s="116"/>
      <c r="D56" s="117" t="s">
        <v>83</v>
      </c>
      <c r="E56" s="117"/>
      <c r="F56" s="117"/>
      <c r="G56" s="117"/>
      <c r="H56" s="117"/>
      <c r="I56" s="118"/>
      <c r="J56" s="117" t="s">
        <v>84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27">
        <f>ROUND(SUM(AG57:AG59),2)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85</v>
      </c>
      <c r="AR56" s="121"/>
      <c r="AS56" s="122">
        <f>ROUND(SUM(AS57:AS59),2)</f>
        <v>0</v>
      </c>
      <c r="AT56" s="123">
        <f>ROUND(SUM(AV56:AW56),2)</f>
        <v>0</v>
      </c>
      <c r="AU56" s="124">
        <f>ROUND(SUM(AU57:AU59),5)</f>
        <v>0</v>
      </c>
      <c r="AV56" s="123">
        <f>ROUND(AZ56*L29,2)</f>
        <v>0</v>
      </c>
      <c r="AW56" s="123">
        <f>ROUND(BA56*L30,2)</f>
        <v>0</v>
      </c>
      <c r="AX56" s="123">
        <f>ROUND(BB56*L29,2)</f>
        <v>0</v>
      </c>
      <c r="AY56" s="123">
        <f>ROUND(BC56*L30,2)</f>
        <v>0</v>
      </c>
      <c r="AZ56" s="123">
        <f>ROUND(SUM(AZ57:AZ59),2)</f>
        <v>0</v>
      </c>
      <c r="BA56" s="123">
        <f>ROUND(SUM(BA57:BA59),2)</f>
        <v>0</v>
      </c>
      <c r="BB56" s="123">
        <f>ROUND(SUM(BB57:BB59),2)</f>
        <v>0</v>
      </c>
      <c r="BC56" s="123">
        <f>ROUND(SUM(BC57:BC59),2)</f>
        <v>0</v>
      </c>
      <c r="BD56" s="125">
        <f>ROUND(SUM(BD57:BD59),2)</f>
        <v>0</v>
      </c>
      <c r="BE56" s="7"/>
      <c r="BS56" s="126" t="s">
        <v>71</v>
      </c>
      <c r="BT56" s="126" t="s">
        <v>80</v>
      </c>
      <c r="BU56" s="126" t="s">
        <v>73</v>
      </c>
      <c r="BV56" s="126" t="s">
        <v>74</v>
      </c>
      <c r="BW56" s="126" t="s">
        <v>86</v>
      </c>
      <c r="BX56" s="126" t="s">
        <v>5</v>
      </c>
      <c r="CL56" s="126" t="s">
        <v>19</v>
      </c>
      <c r="CM56" s="126" t="s">
        <v>82</v>
      </c>
    </row>
    <row r="57" s="4" customFormat="1" ht="16.5" customHeight="1">
      <c r="A57" s="114" t="s">
        <v>76</v>
      </c>
      <c r="B57" s="66"/>
      <c r="C57" s="128"/>
      <c r="D57" s="128"/>
      <c r="E57" s="129" t="s">
        <v>87</v>
      </c>
      <c r="F57" s="129"/>
      <c r="G57" s="129"/>
      <c r="H57" s="129"/>
      <c r="I57" s="129"/>
      <c r="J57" s="128"/>
      <c r="K57" s="129" t="s">
        <v>88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'SO 01.1 - Část stavby B'!J32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89</v>
      </c>
      <c r="AR57" s="68"/>
      <c r="AS57" s="132">
        <v>0</v>
      </c>
      <c r="AT57" s="133">
        <f>ROUND(SUM(AV57:AW57),2)</f>
        <v>0</v>
      </c>
      <c r="AU57" s="134">
        <f>'SO 01.1 - Část stavby B'!P89</f>
        <v>0</v>
      </c>
      <c r="AV57" s="133">
        <f>'SO 01.1 - Část stavby B'!J35</f>
        <v>0</v>
      </c>
      <c r="AW57" s="133">
        <f>'SO 01.1 - Část stavby B'!J36</f>
        <v>0</v>
      </c>
      <c r="AX57" s="133">
        <f>'SO 01.1 - Část stavby B'!J37</f>
        <v>0</v>
      </c>
      <c r="AY57" s="133">
        <f>'SO 01.1 - Část stavby B'!J38</f>
        <v>0</v>
      </c>
      <c r="AZ57" s="133">
        <f>'SO 01.1 - Část stavby B'!F35</f>
        <v>0</v>
      </c>
      <c r="BA57" s="133">
        <f>'SO 01.1 - Část stavby B'!F36</f>
        <v>0</v>
      </c>
      <c r="BB57" s="133">
        <f>'SO 01.1 - Část stavby B'!F37</f>
        <v>0</v>
      </c>
      <c r="BC57" s="133">
        <f>'SO 01.1 - Část stavby B'!F38</f>
        <v>0</v>
      </c>
      <c r="BD57" s="135">
        <f>'SO 01.1 - Část stavby B'!F39</f>
        <v>0</v>
      </c>
      <c r="BE57" s="4"/>
      <c r="BT57" s="136" t="s">
        <v>82</v>
      </c>
      <c r="BV57" s="136" t="s">
        <v>74</v>
      </c>
      <c r="BW57" s="136" t="s">
        <v>90</v>
      </c>
      <c r="BX57" s="136" t="s">
        <v>86</v>
      </c>
      <c r="CL57" s="136" t="s">
        <v>19</v>
      </c>
    </row>
    <row r="58" s="4" customFormat="1" ht="16.5" customHeight="1">
      <c r="A58" s="114" t="s">
        <v>76</v>
      </c>
      <c r="B58" s="66"/>
      <c r="C58" s="128"/>
      <c r="D58" s="128"/>
      <c r="E58" s="129" t="s">
        <v>91</v>
      </c>
      <c r="F58" s="129"/>
      <c r="G58" s="129"/>
      <c r="H58" s="129"/>
      <c r="I58" s="129"/>
      <c r="J58" s="128"/>
      <c r="K58" s="129" t="s">
        <v>92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'SO 01.2 - Část stavby C'!J32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89</v>
      </c>
      <c r="AR58" s="68"/>
      <c r="AS58" s="132">
        <v>0</v>
      </c>
      <c r="AT58" s="133">
        <f>ROUND(SUM(AV58:AW58),2)</f>
        <v>0</v>
      </c>
      <c r="AU58" s="134">
        <f>'SO 01.2 - Část stavby C'!P89</f>
        <v>0</v>
      </c>
      <c r="AV58" s="133">
        <f>'SO 01.2 - Část stavby C'!J35</f>
        <v>0</v>
      </c>
      <c r="AW58" s="133">
        <f>'SO 01.2 - Část stavby C'!J36</f>
        <v>0</v>
      </c>
      <c r="AX58" s="133">
        <f>'SO 01.2 - Část stavby C'!J37</f>
        <v>0</v>
      </c>
      <c r="AY58" s="133">
        <f>'SO 01.2 - Část stavby C'!J38</f>
        <v>0</v>
      </c>
      <c r="AZ58" s="133">
        <f>'SO 01.2 - Část stavby C'!F35</f>
        <v>0</v>
      </c>
      <c r="BA58" s="133">
        <f>'SO 01.2 - Část stavby C'!F36</f>
        <v>0</v>
      </c>
      <c r="BB58" s="133">
        <f>'SO 01.2 - Část stavby C'!F37</f>
        <v>0</v>
      </c>
      <c r="BC58" s="133">
        <f>'SO 01.2 - Část stavby C'!F38</f>
        <v>0</v>
      </c>
      <c r="BD58" s="135">
        <f>'SO 01.2 - Část stavby C'!F39</f>
        <v>0</v>
      </c>
      <c r="BE58" s="4"/>
      <c r="BT58" s="136" t="s">
        <v>82</v>
      </c>
      <c r="BV58" s="136" t="s">
        <v>74</v>
      </c>
      <c r="BW58" s="136" t="s">
        <v>93</v>
      </c>
      <c r="BX58" s="136" t="s">
        <v>86</v>
      </c>
      <c r="CL58" s="136" t="s">
        <v>19</v>
      </c>
    </row>
    <row r="59" s="4" customFormat="1" ht="16.5" customHeight="1">
      <c r="A59" s="114" t="s">
        <v>76</v>
      </c>
      <c r="B59" s="66"/>
      <c r="C59" s="128"/>
      <c r="D59" s="128"/>
      <c r="E59" s="129" t="s">
        <v>94</v>
      </c>
      <c r="F59" s="129"/>
      <c r="G59" s="129"/>
      <c r="H59" s="129"/>
      <c r="I59" s="129"/>
      <c r="J59" s="128"/>
      <c r="K59" s="129" t="s">
        <v>95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'SO 01.3 - Část stavby D'!J32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89</v>
      </c>
      <c r="AR59" s="68"/>
      <c r="AS59" s="132">
        <v>0</v>
      </c>
      <c r="AT59" s="133">
        <f>ROUND(SUM(AV59:AW59),2)</f>
        <v>0</v>
      </c>
      <c r="AU59" s="134">
        <f>'SO 01.3 - Část stavby D'!P90</f>
        <v>0</v>
      </c>
      <c r="AV59" s="133">
        <f>'SO 01.3 - Část stavby D'!J35</f>
        <v>0</v>
      </c>
      <c r="AW59" s="133">
        <f>'SO 01.3 - Část stavby D'!J36</f>
        <v>0</v>
      </c>
      <c r="AX59" s="133">
        <f>'SO 01.3 - Část stavby D'!J37</f>
        <v>0</v>
      </c>
      <c r="AY59" s="133">
        <f>'SO 01.3 - Část stavby D'!J38</f>
        <v>0</v>
      </c>
      <c r="AZ59" s="133">
        <f>'SO 01.3 - Část stavby D'!F35</f>
        <v>0</v>
      </c>
      <c r="BA59" s="133">
        <f>'SO 01.3 - Část stavby D'!F36</f>
        <v>0</v>
      </c>
      <c r="BB59" s="133">
        <f>'SO 01.3 - Část stavby D'!F37</f>
        <v>0</v>
      </c>
      <c r="BC59" s="133">
        <f>'SO 01.3 - Část stavby D'!F38</f>
        <v>0</v>
      </c>
      <c r="BD59" s="135">
        <f>'SO 01.3 - Část stavby D'!F39</f>
        <v>0</v>
      </c>
      <c r="BE59" s="4"/>
      <c r="BT59" s="136" t="s">
        <v>82</v>
      </c>
      <c r="BV59" s="136" t="s">
        <v>74</v>
      </c>
      <c r="BW59" s="136" t="s">
        <v>96</v>
      </c>
      <c r="BX59" s="136" t="s">
        <v>86</v>
      </c>
      <c r="CL59" s="136" t="s">
        <v>19</v>
      </c>
    </row>
    <row r="60" s="7" customFormat="1" ht="24.75" customHeight="1">
      <c r="A60" s="7"/>
      <c r="B60" s="115"/>
      <c r="C60" s="116"/>
      <c r="D60" s="117" t="s">
        <v>97</v>
      </c>
      <c r="E60" s="117"/>
      <c r="F60" s="117"/>
      <c r="G60" s="117"/>
      <c r="H60" s="117"/>
      <c r="I60" s="118"/>
      <c r="J60" s="117" t="s">
        <v>98</v>
      </c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27">
        <f>ROUND(AG61+AG62,2)</f>
        <v>0</v>
      </c>
      <c r="AH60" s="118"/>
      <c r="AI60" s="118"/>
      <c r="AJ60" s="118"/>
      <c r="AK60" s="118"/>
      <c r="AL60" s="118"/>
      <c r="AM60" s="118"/>
      <c r="AN60" s="119">
        <f>SUM(AG60,AT60)</f>
        <v>0</v>
      </c>
      <c r="AO60" s="118"/>
      <c r="AP60" s="118"/>
      <c r="AQ60" s="120" t="s">
        <v>85</v>
      </c>
      <c r="AR60" s="121"/>
      <c r="AS60" s="122">
        <f>ROUND(AS61+AS62,2)</f>
        <v>0</v>
      </c>
      <c r="AT60" s="123">
        <f>ROUND(SUM(AV60:AW60),2)</f>
        <v>0</v>
      </c>
      <c r="AU60" s="124">
        <f>ROUND(AU61+AU62,5)</f>
        <v>0</v>
      </c>
      <c r="AV60" s="123">
        <f>ROUND(AZ60*L29,2)</f>
        <v>0</v>
      </c>
      <c r="AW60" s="123">
        <f>ROUND(BA60*L30,2)</f>
        <v>0</v>
      </c>
      <c r="AX60" s="123">
        <f>ROUND(BB60*L29,2)</f>
        <v>0</v>
      </c>
      <c r="AY60" s="123">
        <f>ROUND(BC60*L30,2)</f>
        <v>0</v>
      </c>
      <c r="AZ60" s="123">
        <f>ROUND(AZ61+AZ62,2)</f>
        <v>0</v>
      </c>
      <c r="BA60" s="123">
        <f>ROUND(BA61+BA62,2)</f>
        <v>0</v>
      </c>
      <c r="BB60" s="123">
        <f>ROUND(BB61+BB62,2)</f>
        <v>0</v>
      </c>
      <c r="BC60" s="123">
        <f>ROUND(BC61+BC62,2)</f>
        <v>0</v>
      </c>
      <c r="BD60" s="125">
        <f>ROUND(BD61+BD62,2)</f>
        <v>0</v>
      </c>
      <c r="BE60" s="7"/>
      <c r="BS60" s="126" t="s">
        <v>71</v>
      </c>
      <c r="BT60" s="126" t="s">
        <v>80</v>
      </c>
      <c r="BU60" s="126" t="s">
        <v>73</v>
      </c>
      <c r="BV60" s="126" t="s">
        <v>74</v>
      </c>
      <c r="BW60" s="126" t="s">
        <v>99</v>
      </c>
      <c r="BX60" s="126" t="s">
        <v>5</v>
      </c>
      <c r="CL60" s="126" t="s">
        <v>19</v>
      </c>
      <c r="CM60" s="126" t="s">
        <v>82</v>
      </c>
    </row>
    <row r="61" s="4" customFormat="1" ht="16.5" customHeight="1">
      <c r="A61" s="114" t="s">
        <v>76</v>
      </c>
      <c r="B61" s="66"/>
      <c r="C61" s="128"/>
      <c r="D61" s="128"/>
      <c r="E61" s="129" t="s">
        <v>100</v>
      </c>
      <c r="F61" s="129"/>
      <c r="G61" s="129"/>
      <c r="H61" s="129"/>
      <c r="I61" s="129"/>
      <c r="J61" s="128"/>
      <c r="K61" s="129" t="s">
        <v>101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'SO 02.1 - Stavební úpravy...'!J32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89</v>
      </c>
      <c r="AR61" s="68"/>
      <c r="AS61" s="132">
        <v>0</v>
      </c>
      <c r="AT61" s="133">
        <f>ROUND(SUM(AV61:AW61),2)</f>
        <v>0</v>
      </c>
      <c r="AU61" s="134">
        <f>'SO 02.1 - Stavební úpravy...'!P97</f>
        <v>0</v>
      </c>
      <c r="AV61" s="133">
        <f>'SO 02.1 - Stavební úpravy...'!J35</f>
        <v>0</v>
      </c>
      <c r="AW61" s="133">
        <f>'SO 02.1 - Stavební úpravy...'!J36</f>
        <v>0</v>
      </c>
      <c r="AX61" s="133">
        <f>'SO 02.1 - Stavební úpravy...'!J37</f>
        <v>0</v>
      </c>
      <c r="AY61" s="133">
        <f>'SO 02.1 - Stavební úpravy...'!J38</f>
        <v>0</v>
      </c>
      <c r="AZ61" s="133">
        <f>'SO 02.1 - Stavební úpravy...'!F35</f>
        <v>0</v>
      </c>
      <c r="BA61" s="133">
        <f>'SO 02.1 - Stavební úpravy...'!F36</f>
        <v>0</v>
      </c>
      <c r="BB61" s="133">
        <f>'SO 02.1 - Stavební úpravy...'!F37</f>
        <v>0</v>
      </c>
      <c r="BC61" s="133">
        <f>'SO 02.1 - Stavební úpravy...'!F38</f>
        <v>0</v>
      </c>
      <c r="BD61" s="135">
        <f>'SO 02.1 - Stavební úpravy...'!F39</f>
        <v>0</v>
      </c>
      <c r="BE61" s="4"/>
      <c r="BT61" s="136" t="s">
        <v>82</v>
      </c>
      <c r="BV61" s="136" t="s">
        <v>74</v>
      </c>
      <c r="BW61" s="136" t="s">
        <v>102</v>
      </c>
      <c r="BX61" s="136" t="s">
        <v>99</v>
      </c>
      <c r="CL61" s="136" t="s">
        <v>19</v>
      </c>
    </row>
    <row r="62" s="4" customFormat="1" ht="16.5" customHeight="1">
      <c r="A62" s="4"/>
      <c r="B62" s="66"/>
      <c r="C62" s="128"/>
      <c r="D62" s="128"/>
      <c r="E62" s="129" t="s">
        <v>103</v>
      </c>
      <c r="F62" s="129"/>
      <c r="G62" s="129"/>
      <c r="H62" s="129"/>
      <c r="I62" s="129"/>
      <c r="J62" s="128"/>
      <c r="K62" s="129" t="s">
        <v>104</v>
      </c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37">
        <f>ROUND(SUM(AG63:AG65),2)</f>
        <v>0</v>
      </c>
      <c r="AH62" s="128"/>
      <c r="AI62" s="128"/>
      <c r="AJ62" s="128"/>
      <c r="AK62" s="128"/>
      <c r="AL62" s="128"/>
      <c r="AM62" s="128"/>
      <c r="AN62" s="130">
        <f>SUM(AG62,AT62)</f>
        <v>0</v>
      </c>
      <c r="AO62" s="128"/>
      <c r="AP62" s="128"/>
      <c r="AQ62" s="131" t="s">
        <v>89</v>
      </c>
      <c r="AR62" s="68"/>
      <c r="AS62" s="132">
        <f>ROUND(SUM(AS63:AS65),2)</f>
        <v>0</v>
      </c>
      <c r="AT62" s="133">
        <f>ROUND(SUM(AV62:AW62),2)</f>
        <v>0</v>
      </c>
      <c r="AU62" s="134">
        <f>ROUND(SUM(AU63:AU65),5)</f>
        <v>0</v>
      </c>
      <c r="AV62" s="133">
        <f>ROUND(AZ62*L29,2)</f>
        <v>0</v>
      </c>
      <c r="AW62" s="133">
        <f>ROUND(BA62*L30,2)</f>
        <v>0</v>
      </c>
      <c r="AX62" s="133">
        <f>ROUND(BB62*L29,2)</f>
        <v>0</v>
      </c>
      <c r="AY62" s="133">
        <f>ROUND(BC62*L30,2)</f>
        <v>0</v>
      </c>
      <c r="AZ62" s="133">
        <f>ROUND(SUM(AZ63:AZ65),2)</f>
        <v>0</v>
      </c>
      <c r="BA62" s="133">
        <f>ROUND(SUM(BA63:BA65),2)</f>
        <v>0</v>
      </c>
      <c r="BB62" s="133">
        <f>ROUND(SUM(BB63:BB65),2)</f>
        <v>0</v>
      </c>
      <c r="BC62" s="133">
        <f>ROUND(SUM(BC63:BC65),2)</f>
        <v>0</v>
      </c>
      <c r="BD62" s="135">
        <f>ROUND(SUM(BD63:BD65),2)</f>
        <v>0</v>
      </c>
      <c r="BE62" s="4"/>
      <c r="BS62" s="136" t="s">
        <v>71</v>
      </c>
      <c r="BT62" s="136" t="s">
        <v>82</v>
      </c>
      <c r="BU62" s="136" t="s">
        <v>73</v>
      </c>
      <c r="BV62" s="136" t="s">
        <v>74</v>
      </c>
      <c r="BW62" s="136" t="s">
        <v>105</v>
      </c>
      <c r="BX62" s="136" t="s">
        <v>99</v>
      </c>
      <c r="CL62" s="136" t="s">
        <v>19</v>
      </c>
    </row>
    <row r="63" s="4" customFormat="1" ht="23.25" customHeight="1">
      <c r="A63" s="114" t="s">
        <v>76</v>
      </c>
      <c r="B63" s="66"/>
      <c r="C63" s="128"/>
      <c r="D63" s="128"/>
      <c r="E63" s="128"/>
      <c r="F63" s="129" t="s">
        <v>106</v>
      </c>
      <c r="G63" s="129"/>
      <c r="H63" s="129"/>
      <c r="I63" s="129"/>
      <c r="J63" s="129"/>
      <c r="K63" s="128"/>
      <c r="L63" s="129" t="s">
        <v>88</v>
      </c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30">
        <f>'SO 02.2.1 - Část stavby B'!J34</f>
        <v>0</v>
      </c>
      <c r="AH63" s="128"/>
      <c r="AI63" s="128"/>
      <c r="AJ63" s="128"/>
      <c r="AK63" s="128"/>
      <c r="AL63" s="128"/>
      <c r="AM63" s="128"/>
      <c r="AN63" s="130">
        <f>SUM(AG63,AT63)</f>
        <v>0</v>
      </c>
      <c r="AO63" s="128"/>
      <c r="AP63" s="128"/>
      <c r="AQ63" s="131" t="s">
        <v>89</v>
      </c>
      <c r="AR63" s="68"/>
      <c r="AS63" s="132">
        <v>0</v>
      </c>
      <c r="AT63" s="133">
        <f>ROUND(SUM(AV63:AW63),2)</f>
        <v>0</v>
      </c>
      <c r="AU63" s="134">
        <f>'SO 02.2.1 - Část stavby B'!P94</f>
        <v>0</v>
      </c>
      <c r="AV63" s="133">
        <f>'SO 02.2.1 - Část stavby B'!J37</f>
        <v>0</v>
      </c>
      <c r="AW63" s="133">
        <f>'SO 02.2.1 - Část stavby B'!J38</f>
        <v>0</v>
      </c>
      <c r="AX63" s="133">
        <f>'SO 02.2.1 - Část stavby B'!J39</f>
        <v>0</v>
      </c>
      <c r="AY63" s="133">
        <f>'SO 02.2.1 - Část stavby B'!J40</f>
        <v>0</v>
      </c>
      <c r="AZ63" s="133">
        <f>'SO 02.2.1 - Část stavby B'!F37</f>
        <v>0</v>
      </c>
      <c r="BA63" s="133">
        <f>'SO 02.2.1 - Část stavby B'!F38</f>
        <v>0</v>
      </c>
      <c r="BB63" s="133">
        <f>'SO 02.2.1 - Část stavby B'!F39</f>
        <v>0</v>
      </c>
      <c r="BC63" s="133">
        <f>'SO 02.2.1 - Část stavby B'!F40</f>
        <v>0</v>
      </c>
      <c r="BD63" s="135">
        <f>'SO 02.2.1 - Část stavby B'!F41</f>
        <v>0</v>
      </c>
      <c r="BE63" s="4"/>
      <c r="BT63" s="136" t="s">
        <v>107</v>
      </c>
      <c r="BV63" s="136" t="s">
        <v>74</v>
      </c>
      <c r="BW63" s="136" t="s">
        <v>108</v>
      </c>
      <c r="BX63" s="136" t="s">
        <v>105</v>
      </c>
      <c r="CL63" s="136" t="s">
        <v>19</v>
      </c>
    </row>
    <row r="64" s="4" customFormat="1" ht="23.25" customHeight="1">
      <c r="A64" s="114" t="s">
        <v>76</v>
      </c>
      <c r="B64" s="66"/>
      <c r="C64" s="128"/>
      <c r="D64" s="128"/>
      <c r="E64" s="128"/>
      <c r="F64" s="129" t="s">
        <v>109</v>
      </c>
      <c r="G64" s="129"/>
      <c r="H64" s="129"/>
      <c r="I64" s="129"/>
      <c r="J64" s="129"/>
      <c r="K64" s="128"/>
      <c r="L64" s="129" t="s">
        <v>92</v>
      </c>
      <c r="M64" s="129"/>
      <c r="N64" s="129"/>
      <c r="O64" s="129"/>
      <c r="P64" s="129"/>
      <c r="Q64" s="129"/>
      <c r="R64" s="129"/>
      <c r="S64" s="129"/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30">
        <f>'SO 02.2.2 - Část stavby C'!J34</f>
        <v>0</v>
      </c>
      <c r="AH64" s="128"/>
      <c r="AI64" s="128"/>
      <c r="AJ64" s="128"/>
      <c r="AK64" s="128"/>
      <c r="AL64" s="128"/>
      <c r="AM64" s="128"/>
      <c r="AN64" s="130">
        <f>SUM(AG64,AT64)</f>
        <v>0</v>
      </c>
      <c r="AO64" s="128"/>
      <c r="AP64" s="128"/>
      <c r="AQ64" s="131" t="s">
        <v>89</v>
      </c>
      <c r="AR64" s="68"/>
      <c r="AS64" s="132">
        <v>0</v>
      </c>
      <c r="AT64" s="133">
        <f>ROUND(SUM(AV64:AW64),2)</f>
        <v>0</v>
      </c>
      <c r="AU64" s="134">
        <f>'SO 02.2.2 - Část stavby C'!P94</f>
        <v>0</v>
      </c>
      <c r="AV64" s="133">
        <f>'SO 02.2.2 - Část stavby C'!J37</f>
        <v>0</v>
      </c>
      <c r="AW64" s="133">
        <f>'SO 02.2.2 - Část stavby C'!J38</f>
        <v>0</v>
      </c>
      <c r="AX64" s="133">
        <f>'SO 02.2.2 - Část stavby C'!J39</f>
        <v>0</v>
      </c>
      <c r="AY64" s="133">
        <f>'SO 02.2.2 - Část stavby C'!J40</f>
        <v>0</v>
      </c>
      <c r="AZ64" s="133">
        <f>'SO 02.2.2 - Část stavby C'!F37</f>
        <v>0</v>
      </c>
      <c r="BA64" s="133">
        <f>'SO 02.2.2 - Část stavby C'!F38</f>
        <v>0</v>
      </c>
      <c r="BB64" s="133">
        <f>'SO 02.2.2 - Část stavby C'!F39</f>
        <v>0</v>
      </c>
      <c r="BC64" s="133">
        <f>'SO 02.2.2 - Část stavby C'!F40</f>
        <v>0</v>
      </c>
      <c r="BD64" s="135">
        <f>'SO 02.2.2 - Část stavby C'!F41</f>
        <v>0</v>
      </c>
      <c r="BE64" s="4"/>
      <c r="BT64" s="136" t="s">
        <v>107</v>
      </c>
      <c r="BV64" s="136" t="s">
        <v>74</v>
      </c>
      <c r="BW64" s="136" t="s">
        <v>110</v>
      </c>
      <c r="BX64" s="136" t="s">
        <v>105</v>
      </c>
      <c r="CL64" s="136" t="s">
        <v>19</v>
      </c>
    </row>
    <row r="65" s="4" customFormat="1" ht="23.25" customHeight="1">
      <c r="A65" s="114" t="s">
        <v>76</v>
      </c>
      <c r="B65" s="66"/>
      <c r="C65" s="128"/>
      <c r="D65" s="128"/>
      <c r="E65" s="128"/>
      <c r="F65" s="129" t="s">
        <v>111</v>
      </c>
      <c r="G65" s="129"/>
      <c r="H65" s="129"/>
      <c r="I65" s="129"/>
      <c r="J65" s="129"/>
      <c r="K65" s="128"/>
      <c r="L65" s="129" t="s">
        <v>95</v>
      </c>
      <c r="M65" s="129"/>
      <c r="N65" s="129"/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  <c r="AG65" s="130">
        <f>'SO 02.2.3 - Část stavby D'!J34</f>
        <v>0</v>
      </c>
      <c r="AH65" s="128"/>
      <c r="AI65" s="128"/>
      <c r="AJ65" s="128"/>
      <c r="AK65" s="128"/>
      <c r="AL65" s="128"/>
      <c r="AM65" s="128"/>
      <c r="AN65" s="130">
        <f>SUM(AG65,AT65)</f>
        <v>0</v>
      </c>
      <c r="AO65" s="128"/>
      <c r="AP65" s="128"/>
      <c r="AQ65" s="131" t="s">
        <v>89</v>
      </c>
      <c r="AR65" s="68"/>
      <c r="AS65" s="138">
        <v>0</v>
      </c>
      <c r="AT65" s="139">
        <f>ROUND(SUM(AV65:AW65),2)</f>
        <v>0</v>
      </c>
      <c r="AU65" s="140">
        <f>'SO 02.2.3 - Část stavby D'!P94</f>
        <v>0</v>
      </c>
      <c r="AV65" s="139">
        <f>'SO 02.2.3 - Část stavby D'!J37</f>
        <v>0</v>
      </c>
      <c r="AW65" s="139">
        <f>'SO 02.2.3 - Část stavby D'!J38</f>
        <v>0</v>
      </c>
      <c r="AX65" s="139">
        <f>'SO 02.2.3 - Část stavby D'!J39</f>
        <v>0</v>
      </c>
      <c r="AY65" s="139">
        <f>'SO 02.2.3 - Část stavby D'!J40</f>
        <v>0</v>
      </c>
      <c r="AZ65" s="139">
        <f>'SO 02.2.3 - Část stavby D'!F37</f>
        <v>0</v>
      </c>
      <c r="BA65" s="139">
        <f>'SO 02.2.3 - Část stavby D'!F38</f>
        <v>0</v>
      </c>
      <c r="BB65" s="139">
        <f>'SO 02.2.3 - Část stavby D'!F39</f>
        <v>0</v>
      </c>
      <c r="BC65" s="139">
        <f>'SO 02.2.3 - Část stavby D'!F40</f>
        <v>0</v>
      </c>
      <c r="BD65" s="141">
        <f>'SO 02.2.3 - Část stavby D'!F41</f>
        <v>0</v>
      </c>
      <c r="BE65" s="4"/>
      <c r="BT65" s="136" t="s">
        <v>107</v>
      </c>
      <c r="BV65" s="136" t="s">
        <v>74</v>
      </c>
      <c r="BW65" s="136" t="s">
        <v>112</v>
      </c>
      <c r="BX65" s="136" t="s">
        <v>105</v>
      </c>
      <c r="CL65" s="136" t="s">
        <v>19</v>
      </c>
    </row>
    <row r="66" s="2" customFormat="1" ht="30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7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47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</row>
  </sheetData>
  <sheetProtection sheet="1" formatColumns="0" formatRows="0" objects="1" scenarios="1" spinCount="100000" saltValue="Q3jdYz2SmqRur9SQhrde2n03OlD1GtBcAgzbvYdIl+tedr8yT3l9UVa3Sc3ZukSJ61DLir9+mdwUjRewSdOiYA==" hashValue="HbXQBZbBO1Zsl05y8ijjgN6cqh7mE20OhnTfc6oC4jNmnaiMGECaYX29m0HdfjDRxFxBTc+HEN89gE8Xo64Zrg==" algorithmName="SHA-512" password="CC35"/>
  <mergeCells count="82">
    <mergeCell ref="C52:G52"/>
    <mergeCell ref="D56:H56"/>
    <mergeCell ref="D60:H60"/>
    <mergeCell ref="D55:H55"/>
    <mergeCell ref="E58:I58"/>
    <mergeCell ref="E59:I59"/>
    <mergeCell ref="E61:I61"/>
    <mergeCell ref="E57:I57"/>
    <mergeCell ref="E62:I62"/>
    <mergeCell ref="F63:J63"/>
    <mergeCell ref="F64:J64"/>
    <mergeCell ref="I52:AF52"/>
    <mergeCell ref="J55:AF55"/>
    <mergeCell ref="J56:AF56"/>
    <mergeCell ref="J60:AF60"/>
    <mergeCell ref="K61:AF61"/>
    <mergeCell ref="K62:AF62"/>
    <mergeCell ref="K57:AF57"/>
    <mergeCell ref="K59:AF59"/>
    <mergeCell ref="K58:AF58"/>
    <mergeCell ref="L63:AF63"/>
    <mergeCell ref="L64:AF64"/>
    <mergeCell ref="L45:AO45"/>
    <mergeCell ref="F65:J65"/>
    <mergeCell ref="L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8:AM58"/>
    <mergeCell ref="AG64:AM64"/>
    <mergeCell ref="AG63:AM63"/>
    <mergeCell ref="AG62:AM62"/>
    <mergeCell ref="AG61:AM61"/>
    <mergeCell ref="AG57:AM57"/>
    <mergeCell ref="AG60:AM60"/>
    <mergeCell ref="AG55:AM55"/>
    <mergeCell ref="AG52:AM52"/>
    <mergeCell ref="AG59:AM59"/>
    <mergeCell ref="AG56:AM56"/>
    <mergeCell ref="AM47:AN47"/>
    <mergeCell ref="AM49:AP49"/>
    <mergeCell ref="AM50:AP50"/>
    <mergeCell ref="AN58:AP58"/>
    <mergeCell ref="AN63:AP63"/>
    <mergeCell ref="AN57:AP57"/>
    <mergeCell ref="AN52:AP52"/>
    <mergeCell ref="AN56:AP56"/>
    <mergeCell ref="AN62:AP62"/>
    <mergeCell ref="AN61:AP61"/>
    <mergeCell ref="AN55:AP55"/>
    <mergeCell ref="AN59:AP59"/>
    <mergeCell ref="AN60:AP60"/>
    <mergeCell ref="AN64:AP64"/>
    <mergeCell ref="AS49:AT51"/>
    <mergeCell ref="AN65:AP65"/>
    <mergeCell ref="AG65:AM65"/>
    <mergeCell ref="AN54:AP54"/>
  </mergeCells>
  <hyperlinks>
    <hyperlink ref="A55" location="'SO 00 - Vedlejší rozpočto...'!C2" display="/"/>
    <hyperlink ref="A57" location="'SO 01.1 - Část stavby B'!C2" display="/"/>
    <hyperlink ref="A58" location="'SO 01.2 - Část stavby C'!C2" display="/"/>
    <hyperlink ref="A59" location="'SO 01.3 - Část stavby D'!C2" display="/"/>
    <hyperlink ref="A61" location="'SO 02.1 - Stavební úpravy...'!C2" display="/"/>
    <hyperlink ref="A63" location="'SO 02.2.1 - Část stavby B'!C2" display="/"/>
    <hyperlink ref="A64" location="'SO 02.2.2 - Část stavby C'!C2" display="/"/>
    <hyperlink ref="A65" location="'SO 02.2.3 - Část stavby D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2"/>
      <c r="C3" s="143"/>
      <c r="D3" s="143"/>
      <c r="E3" s="143"/>
      <c r="F3" s="143"/>
      <c r="G3" s="143"/>
      <c r="H3" s="23"/>
    </row>
    <row r="4" s="1" customFormat="1" ht="24.96" customHeight="1">
      <c r="B4" s="23"/>
      <c r="C4" s="144" t="s">
        <v>976</v>
      </c>
      <c r="H4" s="23"/>
    </row>
    <row r="5" s="1" customFormat="1" ht="12" customHeight="1">
      <c r="B5" s="23"/>
      <c r="C5" s="297" t="s">
        <v>13</v>
      </c>
      <c r="D5" s="153" t="s">
        <v>14</v>
      </c>
      <c r="E5" s="1"/>
      <c r="F5" s="1"/>
      <c r="H5" s="23"/>
    </row>
    <row r="6" s="1" customFormat="1" ht="36.96" customHeight="1">
      <c r="B6" s="23"/>
      <c r="C6" s="298" t="s">
        <v>16</v>
      </c>
      <c r="D6" s="299" t="s">
        <v>17</v>
      </c>
      <c r="E6" s="1"/>
      <c r="F6" s="1"/>
      <c r="H6" s="23"/>
    </row>
    <row r="7" s="1" customFormat="1" ht="16.5" customHeight="1">
      <c r="B7" s="23"/>
      <c r="C7" s="146" t="s">
        <v>23</v>
      </c>
      <c r="D7" s="150" t="str">
        <f>'Rekapitulace stavby'!AN8</f>
        <v>17. 12. 2024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9"/>
      <c r="B9" s="300"/>
      <c r="C9" s="301" t="s">
        <v>53</v>
      </c>
      <c r="D9" s="302" t="s">
        <v>54</v>
      </c>
      <c r="E9" s="302" t="s">
        <v>129</v>
      </c>
      <c r="F9" s="303" t="s">
        <v>977</v>
      </c>
      <c r="G9" s="189"/>
      <c r="H9" s="300"/>
    </row>
    <row r="10" s="2" customFormat="1" ht="26.4" customHeight="1">
      <c r="A10" s="41"/>
      <c r="B10" s="47"/>
      <c r="C10" s="304" t="s">
        <v>978</v>
      </c>
      <c r="D10" s="304" t="s">
        <v>101</v>
      </c>
      <c r="E10" s="41"/>
      <c r="F10" s="41"/>
      <c r="G10" s="41"/>
      <c r="H10" s="47"/>
    </row>
    <row r="11" s="2" customFormat="1" ht="16.8" customHeight="1">
      <c r="A11" s="41"/>
      <c r="B11" s="47"/>
      <c r="C11" s="305" t="s">
        <v>522</v>
      </c>
      <c r="D11" s="306" t="s">
        <v>523</v>
      </c>
      <c r="E11" s="307" t="s">
        <v>19</v>
      </c>
      <c r="F11" s="308">
        <v>483.572</v>
      </c>
      <c r="G11" s="41"/>
      <c r="H11" s="47"/>
    </row>
    <row r="12" s="2" customFormat="1" ht="16.8" customHeight="1">
      <c r="A12" s="41"/>
      <c r="B12" s="47"/>
      <c r="C12" s="309" t="s">
        <v>19</v>
      </c>
      <c r="D12" s="309" t="s">
        <v>643</v>
      </c>
      <c r="E12" s="20" t="s">
        <v>19</v>
      </c>
      <c r="F12" s="310">
        <v>0</v>
      </c>
      <c r="G12" s="41"/>
      <c r="H12" s="47"/>
    </row>
    <row r="13" s="2" customFormat="1" ht="16.8" customHeight="1">
      <c r="A13" s="41"/>
      <c r="B13" s="47"/>
      <c r="C13" s="309" t="s">
        <v>19</v>
      </c>
      <c r="D13" s="309" t="s">
        <v>723</v>
      </c>
      <c r="E13" s="20" t="s">
        <v>19</v>
      </c>
      <c r="F13" s="310">
        <v>79.5</v>
      </c>
      <c r="G13" s="41"/>
      <c r="H13" s="47"/>
    </row>
    <row r="14" s="2" customFormat="1" ht="16.8" customHeight="1">
      <c r="A14" s="41"/>
      <c r="B14" s="47"/>
      <c r="C14" s="309" t="s">
        <v>19</v>
      </c>
      <c r="D14" s="309" t="s">
        <v>724</v>
      </c>
      <c r="E14" s="20" t="s">
        <v>19</v>
      </c>
      <c r="F14" s="310">
        <v>1.9199999999999999</v>
      </c>
      <c r="G14" s="41"/>
      <c r="H14" s="47"/>
    </row>
    <row r="15" s="2" customFormat="1" ht="16.8" customHeight="1">
      <c r="A15" s="41"/>
      <c r="B15" s="47"/>
      <c r="C15" s="309" t="s">
        <v>19</v>
      </c>
      <c r="D15" s="309" t="s">
        <v>725</v>
      </c>
      <c r="E15" s="20" t="s">
        <v>19</v>
      </c>
      <c r="F15" s="310">
        <v>2.7189999999999999</v>
      </c>
      <c r="G15" s="41"/>
      <c r="H15" s="47"/>
    </row>
    <row r="16" s="2" customFormat="1" ht="16.8" customHeight="1">
      <c r="A16" s="41"/>
      <c r="B16" s="47"/>
      <c r="C16" s="309" t="s">
        <v>19</v>
      </c>
      <c r="D16" s="309" t="s">
        <v>726</v>
      </c>
      <c r="E16" s="20" t="s">
        <v>19</v>
      </c>
      <c r="F16" s="310">
        <v>0.70499999999999996</v>
      </c>
      <c r="G16" s="41"/>
      <c r="H16" s="47"/>
    </row>
    <row r="17" s="2" customFormat="1" ht="16.8" customHeight="1">
      <c r="A17" s="41"/>
      <c r="B17" s="47"/>
      <c r="C17" s="309" t="s">
        <v>19</v>
      </c>
      <c r="D17" s="309" t="s">
        <v>727</v>
      </c>
      <c r="E17" s="20" t="s">
        <v>19</v>
      </c>
      <c r="F17" s="310">
        <v>-6.4279999999999999</v>
      </c>
      <c r="G17" s="41"/>
      <c r="H17" s="47"/>
    </row>
    <row r="18" s="2" customFormat="1" ht="16.8" customHeight="1">
      <c r="A18" s="41"/>
      <c r="B18" s="47"/>
      <c r="C18" s="309" t="s">
        <v>19</v>
      </c>
      <c r="D18" s="309" t="s">
        <v>728</v>
      </c>
      <c r="E18" s="20" t="s">
        <v>19</v>
      </c>
      <c r="F18" s="310">
        <v>4.8300000000000001</v>
      </c>
      <c r="G18" s="41"/>
      <c r="H18" s="47"/>
    </row>
    <row r="19" s="2" customFormat="1" ht="16.8" customHeight="1">
      <c r="A19" s="41"/>
      <c r="B19" s="47"/>
      <c r="C19" s="309" t="s">
        <v>19</v>
      </c>
      <c r="D19" s="309" t="s">
        <v>645</v>
      </c>
      <c r="E19" s="20" t="s">
        <v>19</v>
      </c>
      <c r="F19" s="310">
        <v>0</v>
      </c>
      <c r="G19" s="41"/>
      <c r="H19" s="47"/>
    </row>
    <row r="20" s="2" customFormat="1" ht="16.8" customHeight="1">
      <c r="A20" s="41"/>
      <c r="B20" s="47"/>
      <c r="C20" s="309" t="s">
        <v>19</v>
      </c>
      <c r="D20" s="309" t="s">
        <v>729</v>
      </c>
      <c r="E20" s="20" t="s">
        <v>19</v>
      </c>
      <c r="F20" s="310">
        <v>148</v>
      </c>
      <c r="G20" s="41"/>
      <c r="H20" s="47"/>
    </row>
    <row r="21" s="2" customFormat="1" ht="16.8" customHeight="1">
      <c r="A21" s="41"/>
      <c r="B21" s="47"/>
      <c r="C21" s="309" t="s">
        <v>19</v>
      </c>
      <c r="D21" s="309" t="s">
        <v>730</v>
      </c>
      <c r="E21" s="20" t="s">
        <v>19</v>
      </c>
      <c r="F21" s="310">
        <v>4.5</v>
      </c>
      <c r="G21" s="41"/>
      <c r="H21" s="47"/>
    </row>
    <row r="22" s="2" customFormat="1" ht="16.8" customHeight="1">
      <c r="A22" s="41"/>
      <c r="B22" s="47"/>
      <c r="C22" s="309" t="s">
        <v>19</v>
      </c>
      <c r="D22" s="309" t="s">
        <v>731</v>
      </c>
      <c r="E22" s="20" t="s">
        <v>19</v>
      </c>
      <c r="F22" s="310">
        <v>0.45000000000000001</v>
      </c>
      <c r="G22" s="41"/>
      <c r="H22" s="47"/>
    </row>
    <row r="23" s="2" customFormat="1" ht="16.8" customHeight="1">
      <c r="A23" s="41"/>
      <c r="B23" s="47"/>
      <c r="C23" s="309" t="s">
        <v>19</v>
      </c>
      <c r="D23" s="309" t="s">
        <v>732</v>
      </c>
      <c r="E23" s="20" t="s">
        <v>19</v>
      </c>
      <c r="F23" s="310">
        <v>6.4800000000000004</v>
      </c>
      <c r="G23" s="41"/>
      <c r="H23" s="47"/>
    </row>
    <row r="24" s="2" customFormat="1" ht="16.8" customHeight="1">
      <c r="A24" s="41"/>
      <c r="B24" s="47"/>
      <c r="C24" s="309" t="s">
        <v>19</v>
      </c>
      <c r="D24" s="309" t="s">
        <v>733</v>
      </c>
      <c r="E24" s="20" t="s">
        <v>19</v>
      </c>
      <c r="F24" s="310">
        <v>0.84799999999999998</v>
      </c>
      <c r="G24" s="41"/>
      <c r="H24" s="47"/>
    </row>
    <row r="25" s="2" customFormat="1" ht="16.8" customHeight="1">
      <c r="A25" s="41"/>
      <c r="B25" s="47"/>
      <c r="C25" s="309" t="s">
        <v>19</v>
      </c>
      <c r="D25" s="309" t="s">
        <v>734</v>
      </c>
      <c r="E25" s="20" t="s">
        <v>19</v>
      </c>
      <c r="F25" s="310">
        <v>7.4000000000000004</v>
      </c>
      <c r="G25" s="41"/>
      <c r="H25" s="47"/>
    </row>
    <row r="26" s="2" customFormat="1" ht="16.8" customHeight="1">
      <c r="A26" s="41"/>
      <c r="B26" s="47"/>
      <c r="C26" s="309" t="s">
        <v>19</v>
      </c>
      <c r="D26" s="309" t="s">
        <v>735</v>
      </c>
      <c r="E26" s="20" t="s">
        <v>19</v>
      </c>
      <c r="F26" s="310">
        <v>4.6799999999999997</v>
      </c>
      <c r="G26" s="41"/>
      <c r="H26" s="47"/>
    </row>
    <row r="27" s="2" customFormat="1" ht="16.8" customHeight="1">
      <c r="A27" s="41"/>
      <c r="B27" s="47"/>
      <c r="C27" s="309" t="s">
        <v>19</v>
      </c>
      <c r="D27" s="309" t="s">
        <v>736</v>
      </c>
      <c r="E27" s="20" t="s">
        <v>19</v>
      </c>
      <c r="F27" s="310">
        <v>9.0800000000000001</v>
      </c>
      <c r="G27" s="41"/>
      <c r="H27" s="47"/>
    </row>
    <row r="28" s="2" customFormat="1" ht="16.8" customHeight="1">
      <c r="A28" s="41"/>
      <c r="B28" s="47"/>
      <c r="C28" s="309" t="s">
        <v>19</v>
      </c>
      <c r="D28" s="309" t="s">
        <v>737</v>
      </c>
      <c r="E28" s="20" t="s">
        <v>19</v>
      </c>
      <c r="F28" s="310">
        <v>-13.57</v>
      </c>
      <c r="G28" s="41"/>
      <c r="H28" s="47"/>
    </row>
    <row r="29" s="2" customFormat="1" ht="16.8" customHeight="1">
      <c r="A29" s="41"/>
      <c r="B29" s="47"/>
      <c r="C29" s="309" t="s">
        <v>19</v>
      </c>
      <c r="D29" s="309" t="s">
        <v>738</v>
      </c>
      <c r="E29" s="20" t="s">
        <v>19</v>
      </c>
      <c r="F29" s="310">
        <v>-13.560000000000001</v>
      </c>
      <c r="G29" s="41"/>
      <c r="H29" s="47"/>
    </row>
    <row r="30" s="2" customFormat="1" ht="16.8" customHeight="1">
      <c r="A30" s="41"/>
      <c r="B30" s="47"/>
      <c r="C30" s="309" t="s">
        <v>19</v>
      </c>
      <c r="D30" s="309" t="s">
        <v>739</v>
      </c>
      <c r="E30" s="20" t="s">
        <v>19</v>
      </c>
      <c r="F30" s="310">
        <v>4.274</v>
      </c>
      <c r="G30" s="41"/>
      <c r="H30" s="47"/>
    </row>
    <row r="31" s="2" customFormat="1" ht="16.8" customHeight="1">
      <c r="A31" s="41"/>
      <c r="B31" s="47"/>
      <c r="C31" s="309" t="s">
        <v>19</v>
      </c>
      <c r="D31" s="309" t="s">
        <v>740</v>
      </c>
      <c r="E31" s="20" t="s">
        <v>19</v>
      </c>
      <c r="F31" s="310">
        <v>10.07</v>
      </c>
      <c r="G31" s="41"/>
      <c r="H31" s="47"/>
    </row>
    <row r="32" s="2" customFormat="1" ht="16.8" customHeight="1">
      <c r="A32" s="41"/>
      <c r="B32" s="47"/>
      <c r="C32" s="309" t="s">
        <v>19</v>
      </c>
      <c r="D32" s="309" t="s">
        <v>648</v>
      </c>
      <c r="E32" s="20" t="s">
        <v>19</v>
      </c>
      <c r="F32" s="310">
        <v>0</v>
      </c>
      <c r="G32" s="41"/>
      <c r="H32" s="47"/>
    </row>
    <row r="33" s="2" customFormat="1" ht="16.8" customHeight="1">
      <c r="A33" s="41"/>
      <c r="B33" s="47"/>
      <c r="C33" s="309" t="s">
        <v>19</v>
      </c>
      <c r="D33" s="309" t="s">
        <v>741</v>
      </c>
      <c r="E33" s="20" t="s">
        <v>19</v>
      </c>
      <c r="F33" s="310">
        <v>84</v>
      </c>
      <c r="G33" s="41"/>
      <c r="H33" s="47"/>
    </row>
    <row r="34" s="2" customFormat="1" ht="16.8" customHeight="1">
      <c r="A34" s="41"/>
      <c r="B34" s="47"/>
      <c r="C34" s="309" t="s">
        <v>19</v>
      </c>
      <c r="D34" s="309" t="s">
        <v>724</v>
      </c>
      <c r="E34" s="20" t="s">
        <v>19</v>
      </c>
      <c r="F34" s="310">
        <v>1.9199999999999999</v>
      </c>
      <c r="G34" s="41"/>
      <c r="H34" s="47"/>
    </row>
    <row r="35" s="2" customFormat="1" ht="16.8" customHeight="1">
      <c r="A35" s="41"/>
      <c r="B35" s="47"/>
      <c r="C35" s="309" t="s">
        <v>19</v>
      </c>
      <c r="D35" s="309" t="s">
        <v>742</v>
      </c>
      <c r="E35" s="20" t="s">
        <v>19</v>
      </c>
      <c r="F35" s="310">
        <v>2.8839999999999999</v>
      </c>
      <c r="G35" s="41"/>
      <c r="H35" s="47"/>
    </row>
    <row r="36" s="2" customFormat="1" ht="16.8" customHeight="1">
      <c r="A36" s="41"/>
      <c r="B36" s="47"/>
      <c r="C36" s="309" t="s">
        <v>19</v>
      </c>
      <c r="D36" s="309" t="s">
        <v>726</v>
      </c>
      <c r="E36" s="20" t="s">
        <v>19</v>
      </c>
      <c r="F36" s="310">
        <v>0.70499999999999996</v>
      </c>
      <c r="G36" s="41"/>
      <c r="H36" s="47"/>
    </row>
    <row r="37" s="2" customFormat="1" ht="16.8" customHeight="1">
      <c r="A37" s="41"/>
      <c r="B37" s="47"/>
      <c r="C37" s="309" t="s">
        <v>19</v>
      </c>
      <c r="D37" s="309" t="s">
        <v>743</v>
      </c>
      <c r="E37" s="20" t="s">
        <v>19</v>
      </c>
      <c r="F37" s="310">
        <v>-6.5650000000000004</v>
      </c>
      <c r="G37" s="41"/>
      <c r="H37" s="47"/>
    </row>
    <row r="38" s="2" customFormat="1" ht="16.8" customHeight="1">
      <c r="A38" s="41"/>
      <c r="B38" s="47"/>
      <c r="C38" s="309" t="s">
        <v>19</v>
      </c>
      <c r="D38" s="309" t="s">
        <v>744</v>
      </c>
      <c r="E38" s="20" t="s">
        <v>19</v>
      </c>
      <c r="F38" s="310">
        <v>4.0499999999999998</v>
      </c>
      <c r="G38" s="41"/>
      <c r="H38" s="47"/>
    </row>
    <row r="39" s="2" customFormat="1" ht="16.8" customHeight="1">
      <c r="A39" s="41"/>
      <c r="B39" s="47"/>
      <c r="C39" s="309" t="s">
        <v>19</v>
      </c>
      <c r="D39" s="309" t="s">
        <v>745</v>
      </c>
      <c r="E39" s="20" t="s">
        <v>19</v>
      </c>
      <c r="F39" s="310">
        <v>0</v>
      </c>
      <c r="G39" s="41"/>
      <c r="H39" s="47"/>
    </row>
    <row r="40" s="2" customFormat="1" ht="16.8" customHeight="1">
      <c r="A40" s="41"/>
      <c r="B40" s="47"/>
      <c r="C40" s="309" t="s">
        <v>19</v>
      </c>
      <c r="D40" s="309" t="s">
        <v>746</v>
      </c>
      <c r="E40" s="20" t="s">
        <v>19</v>
      </c>
      <c r="F40" s="310">
        <v>140.59999999999999</v>
      </c>
      <c r="G40" s="41"/>
      <c r="H40" s="47"/>
    </row>
    <row r="41" s="2" customFormat="1" ht="16.8" customHeight="1">
      <c r="A41" s="41"/>
      <c r="B41" s="47"/>
      <c r="C41" s="309" t="s">
        <v>19</v>
      </c>
      <c r="D41" s="309" t="s">
        <v>747</v>
      </c>
      <c r="E41" s="20" t="s">
        <v>19</v>
      </c>
      <c r="F41" s="310">
        <v>0.47999999999999998</v>
      </c>
      <c r="G41" s="41"/>
      <c r="H41" s="47"/>
    </row>
    <row r="42" s="2" customFormat="1" ht="16.8" customHeight="1">
      <c r="A42" s="41"/>
      <c r="B42" s="47"/>
      <c r="C42" s="309" t="s">
        <v>19</v>
      </c>
      <c r="D42" s="309" t="s">
        <v>748</v>
      </c>
      <c r="E42" s="20" t="s">
        <v>19</v>
      </c>
      <c r="F42" s="310">
        <v>2.3849999999999998</v>
      </c>
      <c r="G42" s="41"/>
      <c r="H42" s="47"/>
    </row>
    <row r="43" s="2" customFormat="1" ht="16.8" customHeight="1">
      <c r="A43" s="41"/>
      <c r="B43" s="47"/>
      <c r="C43" s="309" t="s">
        <v>19</v>
      </c>
      <c r="D43" s="309" t="s">
        <v>749</v>
      </c>
      <c r="E43" s="20" t="s">
        <v>19</v>
      </c>
      <c r="F43" s="310">
        <v>1.2150000000000001</v>
      </c>
      <c r="G43" s="41"/>
      <c r="H43" s="47"/>
    </row>
    <row r="44" s="2" customFormat="1" ht="16.8" customHeight="1">
      <c r="A44" s="41"/>
      <c r="B44" s="47"/>
      <c r="C44" s="309" t="s">
        <v>522</v>
      </c>
      <c r="D44" s="309" t="s">
        <v>293</v>
      </c>
      <c r="E44" s="20" t="s">
        <v>19</v>
      </c>
      <c r="F44" s="310">
        <v>483.572</v>
      </c>
      <c r="G44" s="41"/>
      <c r="H44" s="47"/>
    </row>
    <row r="45" s="2" customFormat="1" ht="16.8" customHeight="1">
      <c r="A45" s="41"/>
      <c r="B45" s="47"/>
      <c r="C45" s="311" t="s">
        <v>979</v>
      </c>
      <c r="D45" s="41"/>
      <c r="E45" s="41"/>
      <c r="F45" s="41"/>
      <c r="G45" s="41"/>
      <c r="H45" s="47"/>
    </row>
    <row r="46" s="2" customFormat="1" ht="16.8" customHeight="1">
      <c r="A46" s="41"/>
      <c r="B46" s="47"/>
      <c r="C46" s="309" t="s">
        <v>719</v>
      </c>
      <c r="D46" s="309" t="s">
        <v>980</v>
      </c>
      <c r="E46" s="20" t="s">
        <v>576</v>
      </c>
      <c r="F46" s="310">
        <v>483.572</v>
      </c>
      <c r="G46" s="41"/>
      <c r="H46" s="47"/>
    </row>
    <row r="47" s="2" customFormat="1" ht="16.8" customHeight="1">
      <c r="A47" s="41"/>
      <c r="B47" s="47"/>
      <c r="C47" s="309" t="s">
        <v>609</v>
      </c>
      <c r="D47" s="309" t="s">
        <v>981</v>
      </c>
      <c r="E47" s="20" t="s">
        <v>576</v>
      </c>
      <c r="F47" s="310">
        <v>241.786</v>
      </c>
      <c r="G47" s="41"/>
      <c r="H47" s="47"/>
    </row>
    <row r="48" s="2" customFormat="1" ht="16.8" customHeight="1">
      <c r="A48" s="41"/>
      <c r="B48" s="47"/>
      <c r="C48" s="309" t="s">
        <v>614</v>
      </c>
      <c r="D48" s="309" t="s">
        <v>982</v>
      </c>
      <c r="E48" s="20" t="s">
        <v>576</v>
      </c>
      <c r="F48" s="310">
        <v>483.572</v>
      </c>
      <c r="G48" s="41"/>
      <c r="H48" s="47"/>
    </row>
    <row r="49" s="2" customFormat="1" ht="7.44" customHeight="1">
      <c r="A49" s="41"/>
      <c r="B49" s="169"/>
      <c r="C49" s="170"/>
      <c r="D49" s="170"/>
      <c r="E49" s="170"/>
      <c r="F49" s="170"/>
      <c r="G49" s="170"/>
      <c r="H49" s="47"/>
    </row>
    <row r="50" s="2" customFormat="1">
      <c r="A50" s="41"/>
      <c r="B50" s="41"/>
      <c r="C50" s="41"/>
      <c r="D50" s="41"/>
      <c r="E50" s="41"/>
      <c r="F50" s="41"/>
      <c r="G50" s="41"/>
      <c r="H50" s="41"/>
    </row>
  </sheetData>
  <sheetProtection sheet="1" formatColumns="0" formatRows="0" objects="1" scenarios="1" spinCount="100000" saltValue="TL4o/xpJO98xdei7XgrbJO0q2Go3dqAGuHyAwTY4xPXinPj3XGRpSSwBNrJVzlM63mDtR0nF7AvR0KClO6qd0w==" hashValue="rSPFdQEdmOlOda9S3DDJa8pkONm8HwbxHnfC47E/j9J39rvoABZOEt7TIgIPZz6p8RCZBSOmwm3gzMQBvDhXFg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12" customWidth="1"/>
    <col min="2" max="2" width="1.667969" style="312" customWidth="1"/>
    <col min="3" max="4" width="5" style="312" customWidth="1"/>
    <col min="5" max="5" width="11.66016" style="312" customWidth="1"/>
    <col min="6" max="6" width="9.160156" style="312" customWidth="1"/>
    <col min="7" max="7" width="5" style="312" customWidth="1"/>
    <col min="8" max="8" width="77.83203" style="312" customWidth="1"/>
    <col min="9" max="10" width="20" style="312" customWidth="1"/>
    <col min="11" max="11" width="1.667969" style="312" customWidth="1"/>
  </cols>
  <sheetData>
    <row r="1" s="1" customFormat="1" ht="37.5" customHeight="1"/>
    <row r="2" s="1" customFormat="1" ht="7.5" customHeight="1">
      <c r="B2" s="313"/>
      <c r="C2" s="314"/>
      <c r="D2" s="314"/>
      <c r="E2" s="314"/>
      <c r="F2" s="314"/>
      <c r="G2" s="314"/>
      <c r="H2" s="314"/>
      <c r="I2" s="314"/>
      <c r="J2" s="314"/>
      <c r="K2" s="315"/>
    </row>
    <row r="3" s="17" customFormat="1" ht="45" customHeight="1">
      <c r="B3" s="316"/>
      <c r="C3" s="317" t="s">
        <v>983</v>
      </c>
      <c r="D3" s="317"/>
      <c r="E3" s="317"/>
      <c r="F3" s="317"/>
      <c r="G3" s="317"/>
      <c r="H3" s="317"/>
      <c r="I3" s="317"/>
      <c r="J3" s="317"/>
      <c r="K3" s="318"/>
    </row>
    <row r="4" s="1" customFormat="1" ht="25.5" customHeight="1">
      <c r="B4" s="319"/>
      <c r="C4" s="320" t="s">
        <v>984</v>
      </c>
      <c r="D4" s="320"/>
      <c r="E4" s="320"/>
      <c r="F4" s="320"/>
      <c r="G4" s="320"/>
      <c r="H4" s="320"/>
      <c r="I4" s="320"/>
      <c r="J4" s="320"/>
      <c r="K4" s="321"/>
    </row>
    <row r="5" s="1" customFormat="1" ht="5.25" customHeight="1">
      <c r="B5" s="319"/>
      <c r="C5" s="322"/>
      <c r="D5" s="322"/>
      <c r="E5" s="322"/>
      <c r="F5" s="322"/>
      <c r="G5" s="322"/>
      <c r="H5" s="322"/>
      <c r="I5" s="322"/>
      <c r="J5" s="322"/>
      <c r="K5" s="321"/>
    </row>
    <row r="6" s="1" customFormat="1" ht="15" customHeight="1">
      <c r="B6" s="319"/>
      <c r="C6" s="323" t="s">
        <v>985</v>
      </c>
      <c r="D6" s="323"/>
      <c r="E6" s="323"/>
      <c r="F6" s="323"/>
      <c r="G6" s="323"/>
      <c r="H6" s="323"/>
      <c r="I6" s="323"/>
      <c r="J6" s="323"/>
      <c r="K6" s="321"/>
    </row>
    <row r="7" s="1" customFormat="1" ht="15" customHeight="1">
      <c r="B7" s="324"/>
      <c r="C7" s="323" t="s">
        <v>986</v>
      </c>
      <c r="D7" s="323"/>
      <c r="E7" s="323"/>
      <c r="F7" s="323"/>
      <c r="G7" s="323"/>
      <c r="H7" s="323"/>
      <c r="I7" s="323"/>
      <c r="J7" s="323"/>
      <c r="K7" s="321"/>
    </row>
    <row r="8" s="1" customFormat="1" ht="12.75" customHeight="1">
      <c r="B8" s="324"/>
      <c r="C8" s="323"/>
      <c r="D8" s="323"/>
      <c r="E8" s="323"/>
      <c r="F8" s="323"/>
      <c r="G8" s="323"/>
      <c r="H8" s="323"/>
      <c r="I8" s="323"/>
      <c r="J8" s="323"/>
      <c r="K8" s="321"/>
    </row>
    <row r="9" s="1" customFormat="1" ht="15" customHeight="1">
      <c r="B9" s="324"/>
      <c r="C9" s="323" t="s">
        <v>987</v>
      </c>
      <c r="D9" s="323"/>
      <c r="E9" s="323"/>
      <c r="F9" s="323"/>
      <c r="G9" s="323"/>
      <c r="H9" s="323"/>
      <c r="I9" s="323"/>
      <c r="J9" s="323"/>
      <c r="K9" s="321"/>
    </row>
    <row r="10" s="1" customFormat="1" ht="15" customHeight="1">
      <c r="B10" s="324"/>
      <c r="C10" s="323"/>
      <c r="D10" s="323" t="s">
        <v>988</v>
      </c>
      <c r="E10" s="323"/>
      <c r="F10" s="323"/>
      <c r="G10" s="323"/>
      <c r="H10" s="323"/>
      <c r="I10" s="323"/>
      <c r="J10" s="323"/>
      <c r="K10" s="321"/>
    </row>
    <row r="11" s="1" customFormat="1" ht="15" customHeight="1">
      <c r="B11" s="324"/>
      <c r="C11" s="325"/>
      <c r="D11" s="323" t="s">
        <v>989</v>
      </c>
      <c r="E11" s="323"/>
      <c r="F11" s="323"/>
      <c r="G11" s="323"/>
      <c r="H11" s="323"/>
      <c r="I11" s="323"/>
      <c r="J11" s="323"/>
      <c r="K11" s="321"/>
    </row>
    <row r="12" s="1" customFormat="1" ht="15" customHeight="1">
      <c r="B12" s="324"/>
      <c r="C12" s="325"/>
      <c r="D12" s="323"/>
      <c r="E12" s="323"/>
      <c r="F12" s="323"/>
      <c r="G12" s="323"/>
      <c r="H12" s="323"/>
      <c r="I12" s="323"/>
      <c r="J12" s="323"/>
      <c r="K12" s="321"/>
    </row>
    <row r="13" s="1" customFormat="1" ht="15" customHeight="1">
      <c r="B13" s="324"/>
      <c r="C13" s="325"/>
      <c r="D13" s="326" t="s">
        <v>990</v>
      </c>
      <c r="E13" s="323"/>
      <c r="F13" s="323"/>
      <c r="G13" s="323"/>
      <c r="H13" s="323"/>
      <c r="I13" s="323"/>
      <c r="J13" s="323"/>
      <c r="K13" s="321"/>
    </row>
    <row r="14" s="1" customFormat="1" ht="12.75" customHeight="1">
      <c r="B14" s="324"/>
      <c r="C14" s="325"/>
      <c r="D14" s="325"/>
      <c r="E14" s="325"/>
      <c r="F14" s="325"/>
      <c r="G14" s="325"/>
      <c r="H14" s="325"/>
      <c r="I14" s="325"/>
      <c r="J14" s="325"/>
      <c r="K14" s="321"/>
    </row>
    <row r="15" s="1" customFormat="1" ht="15" customHeight="1">
      <c r="B15" s="324"/>
      <c r="C15" s="325"/>
      <c r="D15" s="323" t="s">
        <v>991</v>
      </c>
      <c r="E15" s="323"/>
      <c r="F15" s="323"/>
      <c r="G15" s="323"/>
      <c r="H15" s="323"/>
      <c r="I15" s="323"/>
      <c r="J15" s="323"/>
      <c r="K15" s="321"/>
    </row>
    <row r="16" s="1" customFormat="1" ht="15" customHeight="1">
      <c r="B16" s="324"/>
      <c r="C16" s="325"/>
      <c r="D16" s="323" t="s">
        <v>992</v>
      </c>
      <c r="E16" s="323"/>
      <c r="F16" s="323"/>
      <c r="G16" s="323"/>
      <c r="H16" s="323"/>
      <c r="I16" s="323"/>
      <c r="J16" s="323"/>
      <c r="K16" s="321"/>
    </row>
    <row r="17" s="1" customFormat="1" ht="15" customHeight="1">
      <c r="B17" s="324"/>
      <c r="C17" s="325"/>
      <c r="D17" s="323" t="s">
        <v>993</v>
      </c>
      <c r="E17" s="323"/>
      <c r="F17" s="323"/>
      <c r="G17" s="323"/>
      <c r="H17" s="323"/>
      <c r="I17" s="323"/>
      <c r="J17" s="323"/>
      <c r="K17" s="321"/>
    </row>
    <row r="18" s="1" customFormat="1" ht="15" customHeight="1">
      <c r="B18" s="324"/>
      <c r="C18" s="325"/>
      <c r="D18" s="325"/>
      <c r="E18" s="327" t="s">
        <v>85</v>
      </c>
      <c r="F18" s="323" t="s">
        <v>994</v>
      </c>
      <c r="G18" s="323"/>
      <c r="H18" s="323"/>
      <c r="I18" s="323"/>
      <c r="J18" s="323"/>
      <c r="K18" s="321"/>
    </row>
    <row r="19" s="1" customFormat="1" ht="15" customHeight="1">
      <c r="B19" s="324"/>
      <c r="C19" s="325"/>
      <c r="D19" s="325"/>
      <c r="E19" s="327" t="s">
        <v>995</v>
      </c>
      <c r="F19" s="323" t="s">
        <v>996</v>
      </c>
      <c r="G19" s="323"/>
      <c r="H19" s="323"/>
      <c r="I19" s="323"/>
      <c r="J19" s="323"/>
      <c r="K19" s="321"/>
    </row>
    <row r="20" s="1" customFormat="1" ht="15" customHeight="1">
      <c r="B20" s="324"/>
      <c r="C20" s="325"/>
      <c r="D20" s="325"/>
      <c r="E20" s="327" t="s">
        <v>997</v>
      </c>
      <c r="F20" s="323" t="s">
        <v>998</v>
      </c>
      <c r="G20" s="323"/>
      <c r="H20" s="323"/>
      <c r="I20" s="323"/>
      <c r="J20" s="323"/>
      <c r="K20" s="321"/>
    </row>
    <row r="21" s="1" customFormat="1" ht="15" customHeight="1">
      <c r="B21" s="324"/>
      <c r="C21" s="325"/>
      <c r="D21" s="325"/>
      <c r="E21" s="327" t="s">
        <v>79</v>
      </c>
      <c r="F21" s="323" t="s">
        <v>999</v>
      </c>
      <c r="G21" s="323"/>
      <c r="H21" s="323"/>
      <c r="I21" s="323"/>
      <c r="J21" s="323"/>
      <c r="K21" s="321"/>
    </row>
    <row r="22" s="1" customFormat="1" ht="15" customHeight="1">
      <c r="B22" s="324"/>
      <c r="C22" s="325"/>
      <c r="D22" s="325"/>
      <c r="E22" s="327" t="s">
        <v>1000</v>
      </c>
      <c r="F22" s="323" t="s">
        <v>1001</v>
      </c>
      <c r="G22" s="323"/>
      <c r="H22" s="323"/>
      <c r="I22" s="323"/>
      <c r="J22" s="323"/>
      <c r="K22" s="321"/>
    </row>
    <row r="23" s="1" customFormat="1" ht="15" customHeight="1">
      <c r="B23" s="324"/>
      <c r="C23" s="325"/>
      <c r="D23" s="325"/>
      <c r="E23" s="327" t="s">
        <v>89</v>
      </c>
      <c r="F23" s="323" t="s">
        <v>1002</v>
      </c>
      <c r="G23" s="323"/>
      <c r="H23" s="323"/>
      <c r="I23" s="323"/>
      <c r="J23" s="323"/>
      <c r="K23" s="321"/>
    </row>
    <row r="24" s="1" customFormat="1" ht="12.75" customHeight="1">
      <c r="B24" s="324"/>
      <c r="C24" s="325"/>
      <c r="D24" s="325"/>
      <c r="E24" s="325"/>
      <c r="F24" s="325"/>
      <c r="G24" s="325"/>
      <c r="H24" s="325"/>
      <c r="I24" s="325"/>
      <c r="J24" s="325"/>
      <c r="K24" s="321"/>
    </row>
    <row r="25" s="1" customFormat="1" ht="15" customHeight="1">
      <c r="B25" s="324"/>
      <c r="C25" s="323" t="s">
        <v>1003</v>
      </c>
      <c r="D25" s="323"/>
      <c r="E25" s="323"/>
      <c r="F25" s="323"/>
      <c r="G25" s="323"/>
      <c r="H25" s="323"/>
      <c r="I25" s="323"/>
      <c r="J25" s="323"/>
      <c r="K25" s="321"/>
    </row>
    <row r="26" s="1" customFormat="1" ht="15" customHeight="1">
      <c r="B26" s="324"/>
      <c r="C26" s="323" t="s">
        <v>1004</v>
      </c>
      <c r="D26" s="323"/>
      <c r="E26" s="323"/>
      <c r="F26" s="323"/>
      <c r="G26" s="323"/>
      <c r="H26" s="323"/>
      <c r="I26" s="323"/>
      <c r="J26" s="323"/>
      <c r="K26" s="321"/>
    </row>
    <row r="27" s="1" customFormat="1" ht="15" customHeight="1">
      <c r="B27" s="324"/>
      <c r="C27" s="323"/>
      <c r="D27" s="323" t="s">
        <v>1005</v>
      </c>
      <c r="E27" s="323"/>
      <c r="F27" s="323"/>
      <c r="G27" s="323"/>
      <c r="H27" s="323"/>
      <c r="I27" s="323"/>
      <c r="J27" s="323"/>
      <c r="K27" s="321"/>
    </row>
    <row r="28" s="1" customFormat="1" ht="15" customHeight="1">
      <c r="B28" s="324"/>
      <c r="C28" s="325"/>
      <c r="D28" s="323" t="s">
        <v>1006</v>
      </c>
      <c r="E28" s="323"/>
      <c r="F28" s="323"/>
      <c r="G28" s="323"/>
      <c r="H28" s="323"/>
      <c r="I28" s="323"/>
      <c r="J28" s="323"/>
      <c r="K28" s="321"/>
    </row>
    <row r="29" s="1" customFormat="1" ht="12.75" customHeight="1">
      <c r="B29" s="324"/>
      <c r="C29" s="325"/>
      <c r="D29" s="325"/>
      <c r="E29" s="325"/>
      <c r="F29" s="325"/>
      <c r="G29" s="325"/>
      <c r="H29" s="325"/>
      <c r="I29" s="325"/>
      <c r="J29" s="325"/>
      <c r="K29" s="321"/>
    </row>
    <row r="30" s="1" customFormat="1" ht="15" customHeight="1">
      <c r="B30" s="324"/>
      <c r="C30" s="325"/>
      <c r="D30" s="323" t="s">
        <v>1007</v>
      </c>
      <c r="E30" s="323"/>
      <c r="F30" s="323"/>
      <c r="G30" s="323"/>
      <c r="H30" s="323"/>
      <c r="I30" s="323"/>
      <c r="J30" s="323"/>
      <c r="K30" s="321"/>
    </row>
    <row r="31" s="1" customFormat="1" ht="15" customHeight="1">
      <c r="B31" s="324"/>
      <c r="C31" s="325"/>
      <c r="D31" s="323" t="s">
        <v>1008</v>
      </c>
      <c r="E31" s="323"/>
      <c r="F31" s="323"/>
      <c r="G31" s="323"/>
      <c r="H31" s="323"/>
      <c r="I31" s="323"/>
      <c r="J31" s="323"/>
      <c r="K31" s="321"/>
    </row>
    <row r="32" s="1" customFormat="1" ht="12.75" customHeight="1">
      <c r="B32" s="324"/>
      <c r="C32" s="325"/>
      <c r="D32" s="325"/>
      <c r="E32" s="325"/>
      <c r="F32" s="325"/>
      <c r="G32" s="325"/>
      <c r="H32" s="325"/>
      <c r="I32" s="325"/>
      <c r="J32" s="325"/>
      <c r="K32" s="321"/>
    </row>
    <row r="33" s="1" customFormat="1" ht="15" customHeight="1">
      <c r="B33" s="324"/>
      <c r="C33" s="325"/>
      <c r="D33" s="323" t="s">
        <v>1009</v>
      </c>
      <c r="E33" s="323"/>
      <c r="F33" s="323"/>
      <c r="G33" s="323"/>
      <c r="H33" s="323"/>
      <c r="I33" s="323"/>
      <c r="J33" s="323"/>
      <c r="K33" s="321"/>
    </row>
    <row r="34" s="1" customFormat="1" ht="15" customHeight="1">
      <c r="B34" s="324"/>
      <c r="C34" s="325"/>
      <c r="D34" s="323" t="s">
        <v>1010</v>
      </c>
      <c r="E34" s="323"/>
      <c r="F34" s="323"/>
      <c r="G34" s="323"/>
      <c r="H34" s="323"/>
      <c r="I34" s="323"/>
      <c r="J34" s="323"/>
      <c r="K34" s="321"/>
    </row>
    <row r="35" s="1" customFormat="1" ht="15" customHeight="1">
      <c r="B35" s="324"/>
      <c r="C35" s="325"/>
      <c r="D35" s="323" t="s">
        <v>1011</v>
      </c>
      <c r="E35" s="323"/>
      <c r="F35" s="323"/>
      <c r="G35" s="323"/>
      <c r="H35" s="323"/>
      <c r="I35" s="323"/>
      <c r="J35" s="323"/>
      <c r="K35" s="321"/>
    </row>
    <row r="36" s="1" customFormat="1" ht="15" customHeight="1">
      <c r="B36" s="324"/>
      <c r="C36" s="325"/>
      <c r="D36" s="323"/>
      <c r="E36" s="326" t="s">
        <v>128</v>
      </c>
      <c r="F36" s="323"/>
      <c r="G36" s="323" t="s">
        <v>1012</v>
      </c>
      <c r="H36" s="323"/>
      <c r="I36" s="323"/>
      <c r="J36" s="323"/>
      <c r="K36" s="321"/>
    </row>
    <row r="37" s="1" customFormat="1" ht="30.75" customHeight="1">
      <c r="B37" s="324"/>
      <c r="C37" s="325"/>
      <c r="D37" s="323"/>
      <c r="E37" s="326" t="s">
        <v>1013</v>
      </c>
      <c r="F37" s="323"/>
      <c r="G37" s="323" t="s">
        <v>1014</v>
      </c>
      <c r="H37" s="323"/>
      <c r="I37" s="323"/>
      <c r="J37" s="323"/>
      <c r="K37" s="321"/>
    </row>
    <row r="38" s="1" customFormat="1" ht="15" customHeight="1">
      <c r="B38" s="324"/>
      <c r="C38" s="325"/>
      <c r="D38" s="323"/>
      <c r="E38" s="326" t="s">
        <v>53</v>
      </c>
      <c r="F38" s="323"/>
      <c r="G38" s="323" t="s">
        <v>1015</v>
      </c>
      <c r="H38" s="323"/>
      <c r="I38" s="323"/>
      <c r="J38" s="323"/>
      <c r="K38" s="321"/>
    </row>
    <row r="39" s="1" customFormat="1" ht="15" customHeight="1">
      <c r="B39" s="324"/>
      <c r="C39" s="325"/>
      <c r="D39" s="323"/>
      <c r="E39" s="326" t="s">
        <v>54</v>
      </c>
      <c r="F39" s="323"/>
      <c r="G39" s="323" t="s">
        <v>1016</v>
      </c>
      <c r="H39" s="323"/>
      <c r="I39" s="323"/>
      <c r="J39" s="323"/>
      <c r="K39" s="321"/>
    </row>
    <row r="40" s="1" customFormat="1" ht="15" customHeight="1">
      <c r="B40" s="324"/>
      <c r="C40" s="325"/>
      <c r="D40" s="323"/>
      <c r="E40" s="326" t="s">
        <v>129</v>
      </c>
      <c r="F40" s="323"/>
      <c r="G40" s="323" t="s">
        <v>1017</v>
      </c>
      <c r="H40" s="323"/>
      <c r="I40" s="323"/>
      <c r="J40" s="323"/>
      <c r="K40" s="321"/>
    </row>
    <row r="41" s="1" customFormat="1" ht="15" customHeight="1">
      <c r="B41" s="324"/>
      <c r="C41" s="325"/>
      <c r="D41" s="323"/>
      <c r="E41" s="326" t="s">
        <v>130</v>
      </c>
      <c r="F41" s="323"/>
      <c r="G41" s="323" t="s">
        <v>1018</v>
      </c>
      <c r="H41" s="323"/>
      <c r="I41" s="323"/>
      <c r="J41" s="323"/>
      <c r="K41" s="321"/>
    </row>
    <row r="42" s="1" customFormat="1" ht="15" customHeight="1">
      <c r="B42" s="324"/>
      <c r="C42" s="325"/>
      <c r="D42" s="323"/>
      <c r="E42" s="326" t="s">
        <v>1019</v>
      </c>
      <c r="F42" s="323"/>
      <c r="G42" s="323" t="s">
        <v>1020</v>
      </c>
      <c r="H42" s="323"/>
      <c r="I42" s="323"/>
      <c r="J42" s="323"/>
      <c r="K42" s="321"/>
    </row>
    <row r="43" s="1" customFormat="1" ht="15" customHeight="1">
      <c r="B43" s="324"/>
      <c r="C43" s="325"/>
      <c r="D43" s="323"/>
      <c r="E43" s="326"/>
      <c r="F43" s="323"/>
      <c r="G43" s="323" t="s">
        <v>1021</v>
      </c>
      <c r="H43" s="323"/>
      <c r="I43" s="323"/>
      <c r="J43" s="323"/>
      <c r="K43" s="321"/>
    </row>
    <row r="44" s="1" customFormat="1" ht="15" customHeight="1">
      <c r="B44" s="324"/>
      <c r="C44" s="325"/>
      <c r="D44" s="323"/>
      <c r="E44" s="326" t="s">
        <v>1022</v>
      </c>
      <c r="F44" s="323"/>
      <c r="G44" s="323" t="s">
        <v>1023</v>
      </c>
      <c r="H44" s="323"/>
      <c r="I44" s="323"/>
      <c r="J44" s="323"/>
      <c r="K44" s="321"/>
    </row>
    <row r="45" s="1" customFormat="1" ht="15" customHeight="1">
      <c r="B45" s="324"/>
      <c r="C45" s="325"/>
      <c r="D45" s="323"/>
      <c r="E45" s="326" t="s">
        <v>132</v>
      </c>
      <c r="F45" s="323"/>
      <c r="G45" s="323" t="s">
        <v>1024</v>
      </c>
      <c r="H45" s="323"/>
      <c r="I45" s="323"/>
      <c r="J45" s="323"/>
      <c r="K45" s="321"/>
    </row>
    <row r="46" s="1" customFormat="1" ht="12.75" customHeight="1">
      <c r="B46" s="324"/>
      <c r="C46" s="325"/>
      <c r="D46" s="323"/>
      <c r="E46" s="323"/>
      <c r="F46" s="323"/>
      <c r="G46" s="323"/>
      <c r="H46" s="323"/>
      <c r="I46" s="323"/>
      <c r="J46" s="323"/>
      <c r="K46" s="321"/>
    </row>
    <row r="47" s="1" customFormat="1" ht="15" customHeight="1">
      <c r="B47" s="324"/>
      <c r="C47" s="325"/>
      <c r="D47" s="323" t="s">
        <v>1025</v>
      </c>
      <c r="E47" s="323"/>
      <c r="F47" s="323"/>
      <c r="G47" s="323"/>
      <c r="H47" s="323"/>
      <c r="I47" s="323"/>
      <c r="J47" s="323"/>
      <c r="K47" s="321"/>
    </row>
    <row r="48" s="1" customFormat="1" ht="15" customHeight="1">
      <c r="B48" s="324"/>
      <c r="C48" s="325"/>
      <c r="D48" s="325"/>
      <c r="E48" s="323" t="s">
        <v>1026</v>
      </c>
      <c r="F48" s="323"/>
      <c r="G48" s="323"/>
      <c r="H48" s="323"/>
      <c r="I48" s="323"/>
      <c r="J48" s="323"/>
      <c r="K48" s="321"/>
    </row>
    <row r="49" s="1" customFormat="1" ht="15" customHeight="1">
      <c r="B49" s="324"/>
      <c r="C49" s="325"/>
      <c r="D49" s="325"/>
      <c r="E49" s="323" t="s">
        <v>1027</v>
      </c>
      <c r="F49" s="323"/>
      <c r="G49" s="323"/>
      <c r="H49" s="323"/>
      <c r="I49" s="323"/>
      <c r="J49" s="323"/>
      <c r="K49" s="321"/>
    </row>
    <row r="50" s="1" customFormat="1" ht="15" customHeight="1">
      <c r="B50" s="324"/>
      <c r="C50" s="325"/>
      <c r="D50" s="325"/>
      <c r="E50" s="323" t="s">
        <v>1028</v>
      </c>
      <c r="F50" s="323"/>
      <c r="G50" s="323"/>
      <c r="H50" s="323"/>
      <c r="I50" s="323"/>
      <c r="J50" s="323"/>
      <c r="K50" s="321"/>
    </row>
    <row r="51" s="1" customFormat="1" ht="15" customHeight="1">
      <c r="B51" s="324"/>
      <c r="C51" s="325"/>
      <c r="D51" s="323" t="s">
        <v>1029</v>
      </c>
      <c r="E51" s="323"/>
      <c r="F51" s="323"/>
      <c r="G51" s="323"/>
      <c r="H51" s="323"/>
      <c r="I51" s="323"/>
      <c r="J51" s="323"/>
      <c r="K51" s="321"/>
    </row>
    <row r="52" s="1" customFormat="1" ht="25.5" customHeight="1">
      <c r="B52" s="319"/>
      <c r="C52" s="320" t="s">
        <v>1030</v>
      </c>
      <c r="D52" s="320"/>
      <c r="E52" s="320"/>
      <c r="F52" s="320"/>
      <c r="G52" s="320"/>
      <c r="H52" s="320"/>
      <c r="I52" s="320"/>
      <c r="J52" s="320"/>
      <c r="K52" s="321"/>
    </row>
    <row r="53" s="1" customFormat="1" ht="5.25" customHeight="1">
      <c r="B53" s="319"/>
      <c r="C53" s="322"/>
      <c r="D53" s="322"/>
      <c r="E53" s="322"/>
      <c r="F53" s="322"/>
      <c r="G53" s="322"/>
      <c r="H53" s="322"/>
      <c r="I53" s="322"/>
      <c r="J53" s="322"/>
      <c r="K53" s="321"/>
    </row>
    <row r="54" s="1" customFormat="1" ht="15" customHeight="1">
      <c r="B54" s="319"/>
      <c r="C54" s="323" t="s">
        <v>1031</v>
      </c>
      <c r="D54" s="323"/>
      <c r="E54" s="323"/>
      <c r="F54" s="323"/>
      <c r="G54" s="323"/>
      <c r="H54" s="323"/>
      <c r="I54" s="323"/>
      <c r="J54" s="323"/>
      <c r="K54" s="321"/>
    </row>
    <row r="55" s="1" customFormat="1" ht="15" customHeight="1">
      <c r="B55" s="319"/>
      <c r="C55" s="323" t="s">
        <v>1032</v>
      </c>
      <c r="D55" s="323"/>
      <c r="E55" s="323"/>
      <c r="F55" s="323"/>
      <c r="G55" s="323"/>
      <c r="H55" s="323"/>
      <c r="I55" s="323"/>
      <c r="J55" s="323"/>
      <c r="K55" s="321"/>
    </row>
    <row r="56" s="1" customFormat="1" ht="12.75" customHeight="1">
      <c r="B56" s="319"/>
      <c r="C56" s="323"/>
      <c r="D56" s="323"/>
      <c r="E56" s="323"/>
      <c r="F56" s="323"/>
      <c r="G56" s="323"/>
      <c r="H56" s="323"/>
      <c r="I56" s="323"/>
      <c r="J56" s="323"/>
      <c r="K56" s="321"/>
    </row>
    <row r="57" s="1" customFormat="1" ht="15" customHeight="1">
      <c r="B57" s="319"/>
      <c r="C57" s="323" t="s">
        <v>1033</v>
      </c>
      <c r="D57" s="323"/>
      <c r="E57" s="323"/>
      <c r="F57" s="323"/>
      <c r="G57" s="323"/>
      <c r="H57" s="323"/>
      <c r="I57" s="323"/>
      <c r="J57" s="323"/>
      <c r="K57" s="321"/>
    </row>
    <row r="58" s="1" customFormat="1" ht="15" customHeight="1">
      <c r="B58" s="319"/>
      <c r="C58" s="325"/>
      <c r="D58" s="323" t="s">
        <v>1034</v>
      </c>
      <c r="E58" s="323"/>
      <c r="F58" s="323"/>
      <c r="G58" s="323"/>
      <c r="H58" s="323"/>
      <c r="I58" s="323"/>
      <c r="J58" s="323"/>
      <c r="K58" s="321"/>
    </row>
    <row r="59" s="1" customFormat="1" ht="15" customHeight="1">
      <c r="B59" s="319"/>
      <c r="C59" s="325"/>
      <c r="D59" s="323" t="s">
        <v>1035</v>
      </c>
      <c r="E59" s="323"/>
      <c r="F59" s="323"/>
      <c r="G59" s="323"/>
      <c r="H59" s="323"/>
      <c r="I59" s="323"/>
      <c r="J59" s="323"/>
      <c r="K59" s="321"/>
    </row>
    <row r="60" s="1" customFormat="1" ht="15" customHeight="1">
      <c r="B60" s="319"/>
      <c r="C60" s="325"/>
      <c r="D60" s="323" t="s">
        <v>1036</v>
      </c>
      <c r="E60" s="323"/>
      <c r="F60" s="323"/>
      <c r="G60" s="323"/>
      <c r="H60" s="323"/>
      <c r="I60" s="323"/>
      <c r="J60" s="323"/>
      <c r="K60" s="321"/>
    </row>
    <row r="61" s="1" customFormat="1" ht="15" customHeight="1">
      <c r="B61" s="319"/>
      <c r="C61" s="325"/>
      <c r="D61" s="323" t="s">
        <v>1037</v>
      </c>
      <c r="E61" s="323"/>
      <c r="F61" s="323"/>
      <c r="G61" s="323"/>
      <c r="H61" s="323"/>
      <c r="I61" s="323"/>
      <c r="J61" s="323"/>
      <c r="K61" s="321"/>
    </row>
    <row r="62" s="1" customFormat="1" ht="15" customHeight="1">
      <c r="B62" s="319"/>
      <c r="C62" s="325"/>
      <c r="D62" s="328" t="s">
        <v>1038</v>
      </c>
      <c r="E62" s="328"/>
      <c r="F62" s="328"/>
      <c r="G62" s="328"/>
      <c r="H62" s="328"/>
      <c r="I62" s="328"/>
      <c r="J62" s="328"/>
      <c r="K62" s="321"/>
    </row>
    <row r="63" s="1" customFormat="1" ht="15" customHeight="1">
      <c r="B63" s="319"/>
      <c r="C63" s="325"/>
      <c r="D63" s="323" t="s">
        <v>1039</v>
      </c>
      <c r="E63" s="323"/>
      <c r="F63" s="323"/>
      <c r="G63" s="323"/>
      <c r="H63" s="323"/>
      <c r="I63" s="323"/>
      <c r="J63" s="323"/>
      <c r="K63" s="321"/>
    </row>
    <row r="64" s="1" customFormat="1" ht="12.75" customHeight="1">
      <c r="B64" s="319"/>
      <c r="C64" s="325"/>
      <c r="D64" s="325"/>
      <c r="E64" s="329"/>
      <c r="F64" s="325"/>
      <c r="G64" s="325"/>
      <c r="H64" s="325"/>
      <c r="I64" s="325"/>
      <c r="J64" s="325"/>
      <c r="K64" s="321"/>
    </row>
    <row r="65" s="1" customFormat="1" ht="15" customHeight="1">
      <c r="B65" s="319"/>
      <c r="C65" s="325"/>
      <c r="D65" s="323" t="s">
        <v>1040</v>
      </c>
      <c r="E65" s="323"/>
      <c r="F65" s="323"/>
      <c r="G65" s="323"/>
      <c r="H65" s="323"/>
      <c r="I65" s="323"/>
      <c r="J65" s="323"/>
      <c r="K65" s="321"/>
    </row>
    <row r="66" s="1" customFormat="1" ht="15" customHeight="1">
      <c r="B66" s="319"/>
      <c r="C66" s="325"/>
      <c r="D66" s="328" t="s">
        <v>1041</v>
      </c>
      <c r="E66" s="328"/>
      <c r="F66" s="328"/>
      <c r="G66" s="328"/>
      <c r="H66" s="328"/>
      <c r="I66" s="328"/>
      <c r="J66" s="328"/>
      <c r="K66" s="321"/>
    </row>
    <row r="67" s="1" customFormat="1" ht="15" customHeight="1">
      <c r="B67" s="319"/>
      <c r="C67" s="325"/>
      <c r="D67" s="323" t="s">
        <v>1042</v>
      </c>
      <c r="E67" s="323"/>
      <c r="F67" s="323"/>
      <c r="G67" s="323"/>
      <c r="H67" s="323"/>
      <c r="I67" s="323"/>
      <c r="J67" s="323"/>
      <c r="K67" s="321"/>
    </row>
    <row r="68" s="1" customFormat="1" ht="15" customHeight="1">
      <c r="B68" s="319"/>
      <c r="C68" s="325"/>
      <c r="D68" s="323" t="s">
        <v>1043</v>
      </c>
      <c r="E68" s="323"/>
      <c r="F68" s="323"/>
      <c r="G68" s="323"/>
      <c r="H68" s="323"/>
      <c r="I68" s="323"/>
      <c r="J68" s="323"/>
      <c r="K68" s="321"/>
    </row>
    <row r="69" s="1" customFormat="1" ht="15" customHeight="1">
      <c r="B69" s="319"/>
      <c r="C69" s="325"/>
      <c r="D69" s="323" t="s">
        <v>1044</v>
      </c>
      <c r="E69" s="323"/>
      <c r="F69" s="323"/>
      <c r="G69" s="323"/>
      <c r="H69" s="323"/>
      <c r="I69" s="323"/>
      <c r="J69" s="323"/>
      <c r="K69" s="321"/>
    </row>
    <row r="70" s="1" customFormat="1" ht="15" customHeight="1">
      <c r="B70" s="319"/>
      <c r="C70" s="325"/>
      <c r="D70" s="323" t="s">
        <v>1045</v>
      </c>
      <c r="E70" s="323"/>
      <c r="F70" s="323"/>
      <c r="G70" s="323"/>
      <c r="H70" s="323"/>
      <c r="I70" s="323"/>
      <c r="J70" s="323"/>
      <c r="K70" s="321"/>
    </row>
    <row r="71" s="1" customFormat="1" ht="12.75" customHeight="1">
      <c r="B71" s="330"/>
      <c r="C71" s="331"/>
      <c r="D71" s="331"/>
      <c r="E71" s="331"/>
      <c r="F71" s="331"/>
      <c r="G71" s="331"/>
      <c r="H71" s="331"/>
      <c r="I71" s="331"/>
      <c r="J71" s="331"/>
      <c r="K71" s="332"/>
    </row>
    <row r="72" s="1" customFormat="1" ht="18.75" customHeight="1">
      <c r="B72" s="333"/>
      <c r="C72" s="333"/>
      <c r="D72" s="333"/>
      <c r="E72" s="333"/>
      <c r="F72" s="333"/>
      <c r="G72" s="333"/>
      <c r="H72" s="333"/>
      <c r="I72" s="333"/>
      <c r="J72" s="333"/>
      <c r="K72" s="334"/>
    </row>
    <row r="73" s="1" customFormat="1" ht="18.75" customHeight="1">
      <c r="B73" s="334"/>
      <c r="C73" s="334"/>
      <c r="D73" s="334"/>
      <c r="E73" s="334"/>
      <c r="F73" s="334"/>
      <c r="G73" s="334"/>
      <c r="H73" s="334"/>
      <c r="I73" s="334"/>
      <c r="J73" s="334"/>
      <c r="K73" s="334"/>
    </row>
    <row r="74" s="1" customFormat="1" ht="7.5" customHeight="1">
      <c r="B74" s="335"/>
      <c r="C74" s="336"/>
      <c r="D74" s="336"/>
      <c r="E74" s="336"/>
      <c r="F74" s="336"/>
      <c r="G74" s="336"/>
      <c r="H74" s="336"/>
      <c r="I74" s="336"/>
      <c r="J74" s="336"/>
      <c r="K74" s="337"/>
    </row>
    <row r="75" s="1" customFormat="1" ht="45" customHeight="1">
      <c r="B75" s="338"/>
      <c r="C75" s="339" t="s">
        <v>1046</v>
      </c>
      <c r="D75" s="339"/>
      <c r="E75" s="339"/>
      <c r="F75" s="339"/>
      <c r="G75" s="339"/>
      <c r="H75" s="339"/>
      <c r="I75" s="339"/>
      <c r="J75" s="339"/>
      <c r="K75" s="340"/>
    </row>
    <row r="76" s="1" customFormat="1" ht="17.25" customHeight="1">
      <c r="B76" s="338"/>
      <c r="C76" s="341" t="s">
        <v>1047</v>
      </c>
      <c r="D76" s="341"/>
      <c r="E76" s="341"/>
      <c r="F76" s="341" t="s">
        <v>1048</v>
      </c>
      <c r="G76" s="342"/>
      <c r="H76" s="341" t="s">
        <v>54</v>
      </c>
      <c r="I76" s="341" t="s">
        <v>57</v>
      </c>
      <c r="J76" s="341" t="s">
        <v>1049</v>
      </c>
      <c r="K76" s="340"/>
    </row>
    <row r="77" s="1" customFormat="1" ht="17.25" customHeight="1">
      <c r="B77" s="338"/>
      <c r="C77" s="343" t="s">
        <v>1050</v>
      </c>
      <c r="D77" s="343"/>
      <c r="E77" s="343"/>
      <c r="F77" s="344" t="s">
        <v>1051</v>
      </c>
      <c r="G77" s="345"/>
      <c r="H77" s="343"/>
      <c r="I77" s="343"/>
      <c r="J77" s="343" t="s">
        <v>1052</v>
      </c>
      <c r="K77" s="340"/>
    </row>
    <row r="78" s="1" customFormat="1" ht="5.25" customHeight="1">
      <c r="B78" s="338"/>
      <c r="C78" s="346"/>
      <c r="D78" s="346"/>
      <c r="E78" s="346"/>
      <c r="F78" s="346"/>
      <c r="G78" s="347"/>
      <c r="H78" s="346"/>
      <c r="I78" s="346"/>
      <c r="J78" s="346"/>
      <c r="K78" s="340"/>
    </row>
    <row r="79" s="1" customFormat="1" ht="15" customHeight="1">
      <c r="B79" s="338"/>
      <c r="C79" s="326" t="s">
        <v>53</v>
      </c>
      <c r="D79" s="348"/>
      <c r="E79" s="348"/>
      <c r="F79" s="349" t="s">
        <v>1053</v>
      </c>
      <c r="G79" s="350"/>
      <c r="H79" s="326" t="s">
        <v>1054</v>
      </c>
      <c r="I79" s="326" t="s">
        <v>1055</v>
      </c>
      <c r="J79" s="326">
        <v>20</v>
      </c>
      <c r="K79" s="340"/>
    </row>
    <row r="80" s="1" customFormat="1" ht="15" customHeight="1">
      <c r="B80" s="338"/>
      <c r="C80" s="326" t="s">
        <v>1056</v>
      </c>
      <c r="D80" s="326"/>
      <c r="E80" s="326"/>
      <c r="F80" s="349" t="s">
        <v>1053</v>
      </c>
      <c r="G80" s="350"/>
      <c r="H80" s="326" t="s">
        <v>1057</v>
      </c>
      <c r="I80" s="326" t="s">
        <v>1055</v>
      </c>
      <c r="J80" s="326">
        <v>120</v>
      </c>
      <c r="K80" s="340"/>
    </row>
    <row r="81" s="1" customFormat="1" ht="15" customHeight="1">
      <c r="B81" s="351"/>
      <c r="C81" s="326" t="s">
        <v>1058</v>
      </c>
      <c r="D81" s="326"/>
      <c r="E81" s="326"/>
      <c r="F81" s="349" t="s">
        <v>1059</v>
      </c>
      <c r="G81" s="350"/>
      <c r="H81" s="326" t="s">
        <v>1060</v>
      </c>
      <c r="I81" s="326" t="s">
        <v>1055</v>
      </c>
      <c r="J81" s="326">
        <v>50</v>
      </c>
      <c r="K81" s="340"/>
    </row>
    <row r="82" s="1" customFormat="1" ht="15" customHeight="1">
      <c r="B82" s="351"/>
      <c r="C82" s="326" t="s">
        <v>1061</v>
      </c>
      <c r="D82" s="326"/>
      <c r="E82" s="326"/>
      <c r="F82" s="349" t="s">
        <v>1053</v>
      </c>
      <c r="G82" s="350"/>
      <c r="H82" s="326" t="s">
        <v>1062</v>
      </c>
      <c r="I82" s="326" t="s">
        <v>1063</v>
      </c>
      <c r="J82" s="326"/>
      <c r="K82" s="340"/>
    </row>
    <row r="83" s="1" customFormat="1" ht="15" customHeight="1">
      <c r="B83" s="351"/>
      <c r="C83" s="352" t="s">
        <v>1064</v>
      </c>
      <c r="D83" s="352"/>
      <c r="E83" s="352"/>
      <c r="F83" s="353" t="s">
        <v>1059</v>
      </c>
      <c r="G83" s="352"/>
      <c r="H83" s="352" t="s">
        <v>1065</v>
      </c>
      <c r="I83" s="352" t="s">
        <v>1055</v>
      </c>
      <c r="J83" s="352">
        <v>15</v>
      </c>
      <c r="K83" s="340"/>
    </row>
    <row r="84" s="1" customFormat="1" ht="15" customHeight="1">
      <c r="B84" s="351"/>
      <c r="C84" s="352" t="s">
        <v>1066</v>
      </c>
      <c r="D84" s="352"/>
      <c r="E84" s="352"/>
      <c r="F84" s="353" t="s">
        <v>1059</v>
      </c>
      <c r="G84" s="352"/>
      <c r="H84" s="352" t="s">
        <v>1067</v>
      </c>
      <c r="I84" s="352" t="s">
        <v>1055</v>
      </c>
      <c r="J84" s="352">
        <v>15</v>
      </c>
      <c r="K84" s="340"/>
    </row>
    <row r="85" s="1" customFormat="1" ht="15" customHeight="1">
      <c r="B85" s="351"/>
      <c r="C85" s="352" t="s">
        <v>1068</v>
      </c>
      <c r="D85" s="352"/>
      <c r="E85" s="352"/>
      <c r="F85" s="353" t="s">
        <v>1059</v>
      </c>
      <c r="G85" s="352"/>
      <c r="H85" s="352" t="s">
        <v>1069</v>
      </c>
      <c r="I85" s="352" t="s">
        <v>1055</v>
      </c>
      <c r="J85" s="352">
        <v>20</v>
      </c>
      <c r="K85" s="340"/>
    </row>
    <row r="86" s="1" customFormat="1" ht="15" customHeight="1">
      <c r="B86" s="351"/>
      <c r="C86" s="352" t="s">
        <v>1070</v>
      </c>
      <c r="D86" s="352"/>
      <c r="E86" s="352"/>
      <c r="F86" s="353" t="s">
        <v>1059</v>
      </c>
      <c r="G86" s="352"/>
      <c r="H86" s="352" t="s">
        <v>1071</v>
      </c>
      <c r="I86" s="352" t="s">
        <v>1055</v>
      </c>
      <c r="J86" s="352">
        <v>20</v>
      </c>
      <c r="K86" s="340"/>
    </row>
    <row r="87" s="1" customFormat="1" ht="15" customHeight="1">
      <c r="B87" s="351"/>
      <c r="C87" s="326" t="s">
        <v>1072</v>
      </c>
      <c r="D87" s="326"/>
      <c r="E87" s="326"/>
      <c r="F87" s="349" t="s">
        <v>1059</v>
      </c>
      <c r="G87" s="350"/>
      <c r="H87" s="326" t="s">
        <v>1073</v>
      </c>
      <c r="I87" s="326" t="s">
        <v>1055</v>
      </c>
      <c r="J87" s="326">
        <v>50</v>
      </c>
      <c r="K87" s="340"/>
    </row>
    <row r="88" s="1" customFormat="1" ht="15" customHeight="1">
      <c r="B88" s="351"/>
      <c r="C88" s="326" t="s">
        <v>1074</v>
      </c>
      <c r="D88" s="326"/>
      <c r="E88" s="326"/>
      <c r="F88" s="349" t="s">
        <v>1059</v>
      </c>
      <c r="G88" s="350"/>
      <c r="H88" s="326" t="s">
        <v>1075</v>
      </c>
      <c r="I88" s="326" t="s">
        <v>1055</v>
      </c>
      <c r="J88" s="326">
        <v>20</v>
      </c>
      <c r="K88" s="340"/>
    </row>
    <row r="89" s="1" customFormat="1" ht="15" customHeight="1">
      <c r="B89" s="351"/>
      <c r="C89" s="326" t="s">
        <v>1076</v>
      </c>
      <c r="D89" s="326"/>
      <c r="E89" s="326"/>
      <c r="F89" s="349" t="s">
        <v>1059</v>
      </c>
      <c r="G89" s="350"/>
      <c r="H89" s="326" t="s">
        <v>1077</v>
      </c>
      <c r="I89" s="326" t="s">
        <v>1055</v>
      </c>
      <c r="J89" s="326">
        <v>20</v>
      </c>
      <c r="K89" s="340"/>
    </row>
    <row r="90" s="1" customFormat="1" ht="15" customHeight="1">
      <c r="B90" s="351"/>
      <c r="C90" s="326" t="s">
        <v>1078</v>
      </c>
      <c r="D90" s="326"/>
      <c r="E90" s="326"/>
      <c r="F90" s="349" t="s">
        <v>1059</v>
      </c>
      <c r="G90" s="350"/>
      <c r="H90" s="326" t="s">
        <v>1079</v>
      </c>
      <c r="I90" s="326" t="s">
        <v>1055</v>
      </c>
      <c r="J90" s="326">
        <v>50</v>
      </c>
      <c r="K90" s="340"/>
    </row>
    <row r="91" s="1" customFormat="1" ht="15" customHeight="1">
      <c r="B91" s="351"/>
      <c r="C91" s="326" t="s">
        <v>1080</v>
      </c>
      <c r="D91" s="326"/>
      <c r="E91" s="326"/>
      <c r="F91" s="349" t="s">
        <v>1059</v>
      </c>
      <c r="G91" s="350"/>
      <c r="H91" s="326" t="s">
        <v>1080</v>
      </c>
      <c r="I91" s="326" t="s">
        <v>1055</v>
      </c>
      <c r="J91" s="326">
        <v>50</v>
      </c>
      <c r="K91" s="340"/>
    </row>
    <row r="92" s="1" customFormat="1" ht="15" customHeight="1">
      <c r="B92" s="351"/>
      <c r="C92" s="326" t="s">
        <v>1081</v>
      </c>
      <c r="D92" s="326"/>
      <c r="E92" s="326"/>
      <c r="F92" s="349" t="s">
        <v>1059</v>
      </c>
      <c r="G92" s="350"/>
      <c r="H92" s="326" t="s">
        <v>1082</v>
      </c>
      <c r="I92" s="326" t="s">
        <v>1055</v>
      </c>
      <c r="J92" s="326">
        <v>255</v>
      </c>
      <c r="K92" s="340"/>
    </row>
    <row r="93" s="1" customFormat="1" ht="15" customHeight="1">
      <c r="B93" s="351"/>
      <c r="C93" s="326" t="s">
        <v>1083</v>
      </c>
      <c r="D93" s="326"/>
      <c r="E93" s="326"/>
      <c r="F93" s="349" t="s">
        <v>1053</v>
      </c>
      <c r="G93" s="350"/>
      <c r="H93" s="326" t="s">
        <v>1084</v>
      </c>
      <c r="I93" s="326" t="s">
        <v>1085</v>
      </c>
      <c r="J93" s="326"/>
      <c r="K93" s="340"/>
    </row>
    <row r="94" s="1" customFormat="1" ht="15" customHeight="1">
      <c r="B94" s="351"/>
      <c r="C94" s="326" t="s">
        <v>1086</v>
      </c>
      <c r="D94" s="326"/>
      <c r="E94" s="326"/>
      <c r="F94" s="349" t="s">
        <v>1053</v>
      </c>
      <c r="G94" s="350"/>
      <c r="H94" s="326" t="s">
        <v>1087</v>
      </c>
      <c r="I94" s="326" t="s">
        <v>1088</v>
      </c>
      <c r="J94" s="326"/>
      <c r="K94" s="340"/>
    </row>
    <row r="95" s="1" customFormat="1" ht="15" customHeight="1">
      <c r="B95" s="351"/>
      <c r="C95" s="326" t="s">
        <v>1089</v>
      </c>
      <c r="D95" s="326"/>
      <c r="E95" s="326"/>
      <c r="F95" s="349" t="s">
        <v>1053</v>
      </c>
      <c r="G95" s="350"/>
      <c r="H95" s="326" t="s">
        <v>1089</v>
      </c>
      <c r="I95" s="326" t="s">
        <v>1088</v>
      </c>
      <c r="J95" s="326"/>
      <c r="K95" s="340"/>
    </row>
    <row r="96" s="1" customFormat="1" ht="15" customHeight="1">
      <c r="B96" s="351"/>
      <c r="C96" s="326" t="s">
        <v>38</v>
      </c>
      <c r="D96" s="326"/>
      <c r="E96" s="326"/>
      <c r="F96" s="349" t="s">
        <v>1053</v>
      </c>
      <c r="G96" s="350"/>
      <c r="H96" s="326" t="s">
        <v>1090</v>
      </c>
      <c r="I96" s="326" t="s">
        <v>1088</v>
      </c>
      <c r="J96" s="326"/>
      <c r="K96" s="340"/>
    </row>
    <row r="97" s="1" customFormat="1" ht="15" customHeight="1">
      <c r="B97" s="351"/>
      <c r="C97" s="326" t="s">
        <v>48</v>
      </c>
      <c r="D97" s="326"/>
      <c r="E97" s="326"/>
      <c r="F97" s="349" t="s">
        <v>1053</v>
      </c>
      <c r="G97" s="350"/>
      <c r="H97" s="326" t="s">
        <v>1091</v>
      </c>
      <c r="I97" s="326" t="s">
        <v>1088</v>
      </c>
      <c r="J97" s="326"/>
      <c r="K97" s="340"/>
    </row>
    <row r="98" s="1" customFormat="1" ht="15" customHeight="1">
      <c r="B98" s="354"/>
      <c r="C98" s="355"/>
      <c r="D98" s="355"/>
      <c r="E98" s="355"/>
      <c r="F98" s="355"/>
      <c r="G98" s="355"/>
      <c r="H98" s="355"/>
      <c r="I98" s="355"/>
      <c r="J98" s="355"/>
      <c r="K98" s="356"/>
    </row>
    <row r="99" s="1" customFormat="1" ht="18.75" customHeight="1">
      <c r="B99" s="357"/>
      <c r="C99" s="358"/>
      <c r="D99" s="358"/>
      <c r="E99" s="358"/>
      <c r="F99" s="358"/>
      <c r="G99" s="358"/>
      <c r="H99" s="358"/>
      <c r="I99" s="358"/>
      <c r="J99" s="358"/>
      <c r="K99" s="357"/>
    </row>
    <row r="100" s="1" customFormat="1" ht="18.75" customHeight="1">
      <c r="B100" s="334"/>
      <c r="C100" s="334"/>
      <c r="D100" s="334"/>
      <c r="E100" s="334"/>
      <c r="F100" s="334"/>
      <c r="G100" s="334"/>
      <c r="H100" s="334"/>
      <c r="I100" s="334"/>
      <c r="J100" s="334"/>
      <c r="K100" s="334"/>
    </row>
    <row r="101" s="1" customFormat="1" ht="7.5" customHeight="1">
      <c r="B101" s="335"/>
      <c r="C101" s="336"/>
      <c r="D101" s="336"/>
      <c r="E101" s="336"/>
      <c r="F101" s="336"/>
      <c r="G101" s="336"/>
      <c r="H101" s="336"/>
      <c r="I101" s="336"/>
      <c r="J101" s="336"/>
      <c r="K101" s="337"/>
    </row>
    <row r="102" s="1" customFormat="1" ht="45" customHeight="1">
      <c r="B102" s="338"/>
      <c r="C102" s="339" t="s">
        <v>1092</v>
      </c>
      <c r="D102" s="339"/>
      <c r="E102" s="339"/>
      <c r="F102" s="339"/>
      <c r="G102" s="339"/>
      <c r="H102" s="339"/>
      <c r="I102" s="339"/>
      <c r="J102" s="339"/>
      <c r="K102" s="340"/>
    </row>
    <row r="103" s="1" customFormat="1" ht="17.25" customHeight="1">
      <c r="B103" s="338"/>
      <c r="C103" s="341" t="s">
        <v>1047</v>
      </c>
      <c r="D103" s="341"/>
      <c r="E103" s="341"/>
      <c r="F103" s="341" t="s">
        <v>1048</v>
      </c>
      <c r="G103" s="342"/>
      <c r="H103" s="341" t="s">
        <v>54</v>
      </c>
      <c r="I103" s="341" t="s">
        <v>57</v>
      </c>
      <c r="J103" s="341" t="s">
        <v>1049</v>
      </c>
      <c r="K103" s="340"/>
    </row>
    <row r="104" s="1" customFormat="1" ht="17.25" customHeight="1">
      <c r="B104" s="338"/>
      <c r="C104" s="343" t="s">
        <v>1050</v>
      </c>
      <c r="D104" s="343"/>
      <c r="E104" s="343"/>
      <c r="F104" s="344" t="s">
        <v>1051</v>
      </c>
      <c r="G104" s="345"/>
      <c r="H104" s="343"/>
      <c r="I104" s="343"/>
      <c r="J104" s="343" t="s">
        <v>1052</v>
      </c>
      <c r="K104" s="340"/>
    </row>
    <row r="105" s="1" customFormat="1" ht="5.25" customHeight="1">
      <c r="B105" s="338"/>
      <c r="C105" s="341"/>
      <c r="D105" s="341"/>
      <c r="E105" s="341"/>
      <c r="F105" s="341"/>
      <c r="G105" s="359"/>
      <c r="H105" s="341"/>
      <c r="I105" s="341"/>
      <c r="J105" s="341"/>
      <c r="K105" s="340"/>
    </row>
    <row r="106" s="1" customFormat="1" ht="15" customHeight="1">
      <c r="B106" s="338"/>
      <c r="C106" s="326" t="s">
        <v>53</v>
      </c>
      <c r="D106" s="348"/>
      <c r="E106" s="348"/>
      <c r="F106" s="349" t="s">
        <v>1053</v>
      </c>
      <c r="G106" s="326"/>
      <c r="H106" s="326" t="s">
        <v>1093</v>
      </c>
      <c r="I106" s="326" t="s">
        <v>1055</v>
      </c>
      <c r="J106" s="326">
        <v>20</v>
      </c>
      <c r="K106" s="340"/>
    </row>
    <row r="107" s="1" customFormat="1" ht="15" customHeight="1">
      <c r="B107" s="338"/>
      <c r="C107" s="326" t="s">
        <v>1056</v>
      </c>
      <c r="D107" s="326"/>
      <c r="E107" s="326"/>
      <c r="F107" s="349" t="s">
        <v>1053</v>
      </c>
      <c r="G107" s="326"/>
      <c r="H107" s="326" t="s">
        <v>1093</v>
      </c>
      <c r="I107" s="326" t="s">
        <v>1055</v>
      </c>
      <c r="J107" s="326">
        <v>120</v>
      </c>
      <c r="K107" s="340"/>
    </row>
    <row r="108" s="1" customFormat="1" ht="15" customHeight="1">
      <c r="B108" s="351"/>
      <c r="C108" s="326" t="s">
        <v>1058</v>
      </c>
      <c r="D108" s="326"/>
      <c r="E108" s="326"/>
      <c r="F108" s="349" t="s">
        <v>1059</v>
      </c>
      <c r="G108" s="326"/>
      <c r="H108" s="326" t="s">
        <v>1093</v>
      </c>
      <c r="I108" s="326" t="s">
        <v>1055</v>
      </c>
      <c r="J108" s="326">
        <v>50</v>
      </c>
      <c r="K108" s="340"/>
    </row>
    <row r="109" s="1" customFormat="1" ht="15" customHeight="1">
      <c r="B109" s="351"/>
      <c r="C109" s="326" t="s">
        <v>1061</v>
      </c>
      <c r="D109" s="326"/>
      <c r="E109" s="326"/>
      <c r="F109" s="349" t="s">
        <v>1053</v>
      </c>
      <c r="G109" s="326"/>
      <c r="H109" s="326" t="s">
        <v>1093</v>
      </c>
      <c r="I109" s="326" t="s">
        <v>1063</v>
      </c>
      <c r="J109" s="326"/>
      <c r="K109" s="340"/>
    </row>
    <row r="110" s="1" customFormat="1" ht="15" customHeight="1">
      <c r="B110" s="351"/>
      <c r="C110" s="326" t="s">
        <v>1072</v>
      </c>
      <c r="D110" s="326"/>
      <c r="E110" s="326"/>
      <c r="F110" s="349" t="s">
        <v>1059</v>
      </c>
      <c r="G110" s="326"/>
      <c r="H110" s="326" t="s">
        <v>1093</v>
      </c>
      <c r="I110" s="326" t="s">
        <v>1055</v>
      </c>
      <c r="J110" s="326">
        <v>50</v>
      </c>
      <c r="K110" s="340"/>
    </row>
    <row r="111" s="1" customFormat="1" ht="15" customHeight="1">
      <c r="B111" s="351"/>
      <c r="C111" s="326" t="s">
        <v>1080</v>
      </c>
      <c r="D111" s="326"/>
      <c r="E111" s="326"/>
      <c r="F111" s="349" t="s">
        <v>1059</v>
      </c>
      <c r="G111" s="326"/>
      <c r="H111" s="326" t="s">
        <v>1093</v>
      </c>
      <c r="I111" s="326" t="s">
        <v>1055</v>
      </c>
      <c r="J111" s="326">
        <v>50</v>
      </c>
      <c r="K111" s="340"/>
    </row>
    <row r="112" s="1" customFormat="1" ht="15" customHeight="1">
      <c r="B112" s="351"/>
      <c r="C112" s="326" t="s">
        <v>1078</v>
      </c>
      <c r="D112" s="326"/>
      <c r="E112" s="326"/>
      <c r="F112" s="349" t="s">
        <v>1059</v>
      </c>
      <c r="G112" s="326"/>
      <c r="H112" s="326" t="s">
        <v>1093</v>
      </c>
      <c r="I112" s="326" t="s">
        <v>1055</v>
      </c>
      <c r="J112" s="326">
        <v>50</v>
      </c>
      <c r="K112" s="340"/>
    </row>
    <row r="113" s="1" customFormat="1" ht="15" customHeight="1">
      <c r="B113" s="351"/>
      <c r="C113" s="326" t="s">
        <v>53</v>
      </c>
      <c r="D113" s="326"/>
      <c r="E113" s="326"/>
      <c r="F113" s="349" t="s">
        <v>1053</v>
      </c>
      <c r="G113" s="326"/>
      <c r="H113" s="326" t="s">
        <v>1094</v>
      </c>
      <c r="I113" s="326" t="s">
        <v>1055</v>
      </c>
      <c r="J113" s="326">
        <v>20</v>
      </c>
      <c r="K113" s="340"/>
    </row>
    <row r="114" s="1" customFormat="1" ht="15" customHeight="1">
      <c r="B114" s="351"/>
      <c r="C114" s="326" t="s">
        <v>1095</v>
      </c>
      <c r="D114" s="326"/>
      <c r="E114" s="326"/>
      <c r="F114" s="349" t="s">
        <v>1053</v>
      </c>
      <c r="G114" s="326"/>
      <c r="H114" s="326" t="s">
        <v>1096</v>
      </c>
      <c r="I114" s="326" t="s">
        <v>1055</v>
      </c>
      <c r="J114" s="326">
        <v>120</v>
      </c>
      <c r="K114" s="340"/>
    </row>
    <row r="115" s="1" customFormat="1" ht="15" customHeight="1">
      <c r="B115" s="351"/>
      <c r="C115" s="326" t="s">
        <v>38</v>
      </c>
      <c r="D115" s="326"/>
      <c r="E115" s="326"/>
      <c r="F115" s="349" t="s">
        <v>1053</v>
      </c>
      <c r="G115" s="326"/>
      <c r="H115" s="326" t="s">
        <v>1097</v>
      </c>
      <c r="I115" s="326" t="s">
        <v>1088</v>
      </c>
      <c r="J115" s="326"/>
      <c r="K115" s="340"/>
    </row>
    <row r="116" s="1" customFormat="1" ht="15" customHeight="1">
      <c r="B116" s="351"/>
      <c r="C116" s="326" t="s">
        <v>48</v>
      </c>
      <c r="D116" s="326"/>
      <c r="E116" s="326"/>
      <c r="F116" s="349" t="s">
        <v>1053</v>
      </c>
      <c r="G116" s="326"/>
      <c r="H116" s="326" t="s">
        <v>1098</v>
      </c>
      <c r="I116" s="326" t="s">
        <v>1088</v>
      </c>
      <c r="J116" s="326"/>
      <c r="K116" s="340"/>
    </row>
    <row r="117" s="1" customFormat="1" ht="15" customHeight="1">
      <c r="B117" s="351"/>
      <c r="C117" s="326" t="s">
        <v>57</v>
      </c>
      <c r="D117" s="326"/>
      <c r="E117" s="326"/>
      <c r="F117" s="349" t="s">
        <v>1053</v>
      </c>
      <c r="G117" s="326"/>
      <c r="H117" s="326" t="s">
        <v>1099</v>
      </c>
      <c r="I117" s="326" t="s">
        <v>1100</v>
      </c>
      <c r="J117" s="326"/>
      <c r="K117" s="340"/>
    </row>
    <row r="118" s="1" customFormat="1" ht="15" customHeight="1">
      <c r="B118" s="354"/>
      <c r="C118" s="360"/>
      <c r="D118" s="360"/>
      <c r="E118" s="360"/>
      <c r="F118" s="360"/>
      <c r="G118" s="360"/>
      <c r="H118" s="360"/>
      <c r="I118" s="360"/>
      <c r="J118" s="360"/>
      <c r="K118" s="356"/>
    </row>
    <row r="119" s="1" customFormat="1" ht="18.75" customHeight="1">
      <c r="B119" s="361"/>
      <c r="C119" s="362"/>
      <c r="D119" s="362"/>
      <c r="E119" s="362"/>
      <c r="F119" s="363"/>
      <c r="G119" s="362"/>
      <c r="H119" s="362"/>
      <c r="I119" s="362"/>
      <c r="J119" s="362"/>
      <c r="K119" s="361"/>
    </row>
    <row r="120" s="1" customFormat="1" ht="18.75" customHeight="1">
      <c r="B120" s="334"/>
      <c r="C120" s="334"/>
      <c r="D120" s="334"/>
      <c r="E120" s="334"/>
      <c r="F120" s="334"/>
      <c r="G120" s="334"/>
      <c r="H120" s="334"/>
      <c r="I120" s="334"/>
      <c r="J120" s="334"/>
      <c r="K120" s="334"/>
    </row>
    <row r="121" s="1" customFormat="1" ht="7.5" customHeight="1">
      <c r="B121" s="364"/>
      <c r="C121" s="365"/>
      <c r="D121" s="365"/>
      <c r="E121" s="365"/>
      <c r="F121" s="365"/>
      <c r="G121" s="365"/>
      <c r="H121" s="365"/>
      <c r="I121" s="365"/>
      <c r="J121" s="365"/>
      <c r="K121" s="366"/>
    </row>
    <row r="122" s="1" customFormat="1" ht="45" customHeight="1">
      <c r="B122" s="367"/>
      <c r="C122" s="317" t="s">
        <v>1101</v>
      </c>
      <c r="D122" s="317"/>
      <c r="E122" s="317"/>
      <c r="F122" s="317"/>
      <c r="G122" s="317"/>
      <c r="H122" s="317"/>
      <c r="I122" s="317"/>
      <c r="J122" s="317"/>
      <c r="K122" s="368"/>
    </row>
    <row r="123" s="1" customFormat="1" ht="17.25" customHeight="1">
      <c r="B123" s="369"/>
      <c r="C123" s="341" t="s">
        <v>1047</v>
      </c>
      <c r="D123" s="341"/>
      <c r="E123" s="341"/>
      <c r="F123" s="341" t="s">
        <v>1048</v>
      </c>
      <c r="G123" s="342"/>
      <c r="H123" s="341" t="s">
        <v>54</v>
      </c>
      <c r="I123" s="341" t="s">
        <v>57</v>
      </c>
      <c r="J123" s="341" t="s">
        <v>1049</v>
      </c>
      <c r="K123" s="370"/>
    </row>
    <row r="124" s="1" customFormat="1" ht="17.25" customHeight="1">
      <c r="B124" s="369"/>
      <c r="C124" s="343" t="s">
        <v>1050</v>
      </c>
      <c r="D124" s="343"/>
      <c r="E124" s="343"/>
      <c r="F124" s="344" t="s">
        <v>1051</v>
      </c>
      <c r="G124" s="345"/>
      <c r="H124" s="343"/>
      <c r="I124" s="343"/>
      <c r="J124" s="343" t="s">
        <v>1052</v>
      </c>
      <c r="K124" s="370"/>
    </row>
    <row r="125" s="1" customFormat="1" ht="5.25" customHeight="1">
      <c r="B125" s="371"/>
      <c r="C125" s="346"/>
      <c r="D125" s="346"/>
      <c r="E125" s="346"/>
      <c r="F125" s="346"/>
      <c r="G125" s="372"/>
      <c r="H125" s="346"/>
      <c r="I125" s="346"/>
      <c r="J125" s="346"/>
      <c r="K125" s="373"/>
    </row>
    <row r="126" s="1" customFormat="1" ht="15" customHeight="1">
      <c r="B126" s="371"/>
      <c r="C126" s="326" t="s">
        <v>1056</v>
      </c>
      <c r="D126" s="348"/>
      <c r="E126" s="348"/>
      <c r="F126" s="349" t="s">
        <v>1053</v>
      </c>
      <c r="G126" s="326"/>
      <c r="H126" s="326" t="s">
        <v>1093</v>
      </c>
      <c r="I126" s="326" t="s">
        <v>1055</v>
      </c>
      <c r="J126" s="326">
        <v>120</v>
      </c>
      <c r="K126" s="374"/>
    </row>
    <row r="127" s="1" customFormat="1" ht="15" customHeight="1">
      <c r="B127" s="371"/>
      <c r="C127" s="326" t="s">
        <v>1102</v>
      </c>
      <c r="D127" s="326"/>
      <c r="E127" s="326"/>
      <c r="F127" s="349" t="s">
        <v>1053</v>
      </c>
      <c r="G127" s="326"/>
      <c r="H127" s="326" t="s">
        <v>1103</v>
      </c>
      <c r="I127" s="326" t="s">
        <v>1055</v>
      </c>
      <c r="J127" s="326" t="s">
        <v>1104</v>
      </c>
      <c r="K127" s="374"/>
    </row>
    <row r="128" s="1" customFormat="1" ht="15" customHeight="1">
      <c r="B128" s="371"/>
      <c r="C128" s="326" t="s">
        <v>89</v>
      </c>
      <c r="D128" s="326"/>
      <c r="E128" s="326"/>
      <c r="F128" s="349" t="s">
        <v>1053</v>
      </c>
      <c r="G128" s="326"/>
      <c r="H128" s="326" t="s">
        <v>1105</v>
      </c>
      <c r="I128" s="326" t="s">
        <v>1055</v>
      </c>
      <c r="J128" s="326" t="s">
        <v>1104</v>
      </c>
      <c r="K128" s="374"/>
    </row>
    <row r="129" s="1" customFormat="1" ht="15" customHeight="1">
      <c r="B129" s="371"/>
      <c r="C129" s="326" t="s">
        <v>1064</v>
      </c>
      <c r="D129" s="326"/>
      <c r="E129" s="326"/>
      <c r="F129" s="349" t="s">
        <v>1059</v>
      </c>
      <c r="G129" s="326"/>
      <c r="H129" s="326" t="s">
        <v>1065</v>
      </c>
      <c r="I129" s="326" t="s">
        <v>1055</v>
      </c>
      <c r="J129" s="326">
        <v>15</v>
      </c>
      <c r="K129" s="374"/>
    </row>
    <row r="130" s="1" customFormat="1" ht="15" customHeight="1">
      <c r="B130" s="371"/>
      <c r="C130" s="352" t="s">
        <v>1066</v>
      </c>
      <c r="D130" s="352"/>
      <c r="E130" s="352"/>
      <c r="F130" s="353" t="s">
        <v>1059</v>
      </c>
      <c r="G130" s="352"/>
      <c r="H130" s="352" t="s">
        <v>1067</v>
      </c>
      <c r="I130" s="352" t="s">
        <v>1055</v>
      </c>
      <c r="J130" s="352">
        <v>15</v>
      </c>
      <c r="K130" s="374"/>
    </row>
    <row r="131" s="1" customFormat="1" ht="15" customHeight="1">
      <c r="B131" s="371"/>
      <c r="C131" s="352" t="s">
        <v>1068</v>
      </c>
      <c r="D131" s="352"/>
      <c r="E131" s="352"/>
      <c r="F131" s="353" t="s">
        <v>1059</v>
      </c>
      <c r="G131" s="352"/>
      <c r="H131" s="352" t="s">
        <v>1069</v>
      </c>
      <c r="I131" s="352" t="s">
        <v>1055</v>
      </c>
      <c r="J131" s="352">
        <v>20</v>
      </c>
      <c r="K131" s="374"/>
    </row>
    <row r="132" s="1" customFormat="1" ht="15" customHeight="1">
      <c r="B132" s="371"/>
      <c r="C132" s="352" t="s">
        <v>1070</v>
      </c>
      <c r="D132" s="352"/>
      <c r="E132" s="352"/>
      <c r="F132" s="353" t="s">
        <v>1059</v>
      </c>
      <c r="G132" s="352"/>
      <c r="H132" s="352" t="s">
        <v>1071</v>
      </c>
      <c r="I132" s="352" t="s">
        <v>1055</v>
      </c>
      <c r="J132" s="352">
        <v>20</v>
      </c>
      <c r="K132" s="374"/>
    </row>
    <row r="133" s="1" customFormat="1" ht="15" customHeight="1">
      <c r="B133" s="371"/>
      <c r="C133" s="326" t="s">
        <v>1058</v>
      </c>
      <c r="D133" s="326"/>
      <c r="E133" s="326"/>
      <c r="F133" s="349" t="s">
        <v>1059</v>
      </c>
      <c r="G133" s="326"/>
      <c r="H133" s="326" t="s">
        <v>1093</v>
      </c>
      <c r="I133" s="326" t="s">
        <v>1055</v>
      </c>
      <c r="J133" s="326">
        <v>50</v>
      </c>
      <c r="K133" s="374"/>
    </row>
    <row r="134" s="1" customFormat="1" ht="15" customHeight="1">
      <c r="B134" s="371"/>
      <c r="C134" s="326" t="s">
        <v>1072</v>
      </c>
      <c r="D134" s="326"/>
      <c r="E134" s="326"/>
      <c r="F134" s="349" t="s">
        <v>1059</v>
      </c>
      <c r="G134" s="326"/>
      <c r="H134" s="326" t="s">
        <v>1093</v>
      </c>
      <c r="I134" s="326" t="s">
        <v>1055</v>
      </c>
      <c r="J134" s="326">
        <v>50</v>
      </c>
      <c r="K134" s="374"/>
    </row>
    <row r="135" s="1" customFormat="1" ht="15" customHeight="1">
      <c r="B135" s="371"/>
      <c r="C135" s="326" t="s">
        <v>1078</v>
      </c>
      <c r="D135" s="326"/>
      <c r="E135" s="326"/>
      <c r="F135" s="349" t="s">
        <v>1059</v>
      </c>
      <c r="G135" s="326"/>
      <c r="H135" s="326" t="s">
        <v>1093</v>
      </c>
      <c r="I135" s="326" t="s">
        <v>1055</v>
      </c>
      <c r="J135" s="326">
        <v>50</v>
      </c>
      <c r="K135" s="374"/>
    </row>
    <row r="136" s="1" customFormat="1" ht="15" customHeight="1">
      <c r="B136" s="371"/>
      <c r="C136" s="326" t="s">
        <v>1080</v>
      </c>
      <c r="D136" s="326"/>
      <c r="E136" s="326"/>
      <c r="F136" s="349" t="s">
        <v>1059</v>
      </c>
      <c r="G136" s="326"/>
      <c r="H136" s="326" t="s">
        <v>1093</v>
      </c>
      <c r="I136" s="326" t="s">
        <v>1055</v>
      </c>
      <c r="J136" s="326">
        <v>50</v>
      </c>
      <c r="K136" s="374"/>
    </row>
    <row r="137" s="1" customFormat="1" ht="15" customHeight="1">
      <c r="B137" s="371"/>
      <c r="C137" s="326" t="s">
        <v>1081</v>
      </c>
      <c r="D137" s="326"/>
      <c r="E137" s="326"/>
      <c r="F137" s="349" t="s">
        <v>1059</v>
      </c>
      <c r="G137" s="326"/>
      <c r="H137" s="326" t="s">
        <v>1106</v>
      </c>
      <c r="I137" s="326" t="s">
        <v>1055</v>
      </c>
      <c r="J137" s="326">
        <v>255</v>
      </c>
      <c r="K137" s="374"/>
    </row>
    <row r="138" s="1" customFormat="1" ht="15" customHeight="1">
      <c r="B138" s="371"/>
      <c r="C138" s="326" t="s">
        <v>1083</v>
      </c>
      <c r="D138" s="326"/>
      <c r="E138" s="326"/>
      <c r="F138" s="349" t="s">
        <v>1053</v>
      </c>
      <c r="G138" s="326"/>
      <c r="H138" s="326" t="s">
        <v>1107</v>
      </c>
      <c r="I138" s="326" t="s">
        <v>1085</v>
      </c>
      <c r="J138" s="326"/>
      <c r="K138" s="374"/>
    </row>
    <row r="139" s="1" customFormat="1" ht="15" customHeight="1">
      <c r="B139" s="371"/>
      <c r="C139" s="326" t="s">
        <v>1086</v>
      </c>
      <c r="D139" s="326"/>
      <c r="E139" s="326"/>
      <c r="F139" s="349" t="s">
        <v>1053</v>
      </c>
      <c r="G139" s="326"/>
      <c r="H139" s="326" t="s">
        <v>1108</v>
      </c>
      <c r="I139" s="326" t="s">
        <v>1088</v>
      </c>
      <c r="J139" s="326"/>
      <c r="K139" s="374"/>
    </row>
    <row r="140" s="1" customFormat="1" ht="15" customHeight="1">
      <c r="B140" s="371"/>
      <c r="C140" s="326" t="s">
        <v>1089</v>
      </c>
      <c r="D140" s="326"/>
      <c r="E140" s="326"/>
      <c r="F140" s="349" t="s">
        <v>1053</v>
      </c>
      <c r="G140" s="326"/>
      <c r="H140" s="326" t="s">
        <v>1089</v>
      </c>
      <c r="I140" s="326" t="s">
        <v>1088</v>
      </c>
      <c r="J140" s="326"/>
      <c r="K140" s="374"/>
    </row>
    <row r="141" s="1" customFormat="1" ht="15" customHeight="1">
      <c r="B141" s="371"/>
      <c r="C141" s="326" t="s">
        <v>38</v>
      </c>
      <c r="D141" s="326"/>
      <c r="E141" s="326"/>
      <c r="F141" s="349" t="s">
        <v>1053</v>
      </c>
      <c r="G141" s="326"/>
      <c r="H141" s="326" t="s">
        <v>1109</v>
      </c>
      <c r="I141" s="326" t="s">
        <v>1088</v>
      </c>
      <c r="J141" s="326"/>
      <c r="K141" s="374"/>
    </row>
    <row r="142" s="1" customFormat="1" ht="15" customHeight="1">
      <c r="B142" s="371"/>
      <c r="C142" s="326" t="s">
        <v>1110</v>
      </c>
      <c r="D142" s="326"/>
      <c r="E142" s="326"/>
      <c r="F142" s="349" t="s">
        <v>1053</v>
      </c>
      <c r="G142" s="326"/>
      <c r="H142" s="326" t="s">
        <v>1111</v>
      </c>
      <c r="I142" s="326" t="s">
        <v>1088</v>
      </c>
      <c r="J142" s="326"/>
      <c r="K142" s="374"/>
    </row>
    <row r="143" s="1" customFormat="1" ht="15" customHeight="1">
      <c r="B143" s="375"/>
      <c r="C143" s="376"/>
      <c r="D143" s="376"/>
      <c r="E143" s="376"/>
      <c r="F143" s="376"/>
      <c r="G143" s="376"/>
      <c r="H143" s="376"/>
      <c r="I143" s="376"/>
      <c r="J143" s="376"/>
      <c r="K143" s="377"/>
    </row>
    <row r="144" s="1" customFormat="1" ht="18.75" customHeight="1">
      <c r="B144" s="362"/>
      <c r="C144" s="362"/>
      <c r="D144" s="362"/>
      <c r="E144" s="362"/>
      <c r="F144" s="363"/>
      <c r="G144" s="362"/>
      <c r="H144" s="362"/>
      <c r="I144" s="362"/>
      <c r="J144" s="362"/>
      <c r="K144" s="362"/>
    </row>
    <row r="145" s="1" customFormat="1" ht="18.75" customHeight="1">
      <c r="B145" s="334"/>
      <c r="C145" s="334"/>
      <c r="D145" s="334"/>
      <c r="E145" s="334"/>
      <c r="F145" s="334"/>
      <c r="G145" s="334"/>
      <c r="H145" s="334"/>
      <c r="I145" s="334"/>
      <c r="J145" s="334"/>
      <c r="K145" s="334"/>
    </row>
    <row r="146" s="1" customFormat="1" ht="7.5" customHeight="1">
      <c r="B146" s="335"/>
      <c r="C146" s="336"/>
      <c r="D146" s="336"/>
      <c r="E146" s="336"/>
      <c r="F146" s="336"/>
      <c r="G146" s="336"/>
      <c r="H146" s="336"/>
      <c r="I146" s="336"/>
      <c r="J146" s="336"/>
      <c r="K146" s="337"/>
    </row>
    <row r="147" s="1" customFormat="1" ht="45" customHeight="1">
      <c r="B147" s="338"/>
      <c r="C147" s="339" t="s">
        <v>1112</v>
      </c>
      <c r="D147" s="339"/>
      <c r="E147" s="339"/>
      <c r="F147" s="339"/>
      <c r="G147" s="339"/>
      <c r="H147" s="339"/>
      <c r="I147" s="339"/>
      <c r="J147" s="339"/>
      <c r="K147" s="340"/>
    </row>
    <row r="148" s="1" customFormat="1" ht="17.25" customHeight="1">
      <c r="B148" s="338"/>
      <c r="C148" s="341" t="s">
        <v>1047</v>
      </c>
      <c r="D148" s="341"/>
      <c r="E148" s="341"/>
      <c r="F148" s="341" t="s">
        <v>1048</v>
      </c>
      <c r="G148" s="342"/>
      <c r="H148" s="341" t="s">
        <v>54</v>
      </c>
      <c r="I148" s="341" t="s">
        <v>57</v>
      </c>
      <c r="J148" s="341" t="s">
        <v>1049</v>
      </c>
      <c r="K148" s="340"/>
    </row>
    <row r="149" s="1" customFormat="1" ht="17.25" customHeight="1">
      <c r="B149" s="338"/>
      <c r="C149" s="343" t="s">
        <v>1050</v>
      </c>
      <c r="D149" s="343"/>
      <c r="E149" s="343"/>
      <c r="F149" s="344" t="s">
        <v>1051</v>
      </c>
      <c r="G149" s="345"/>
      <c r="H149" s="343"/>
      <c r="I149" s="343"/>
      <c r="J149" s="343" t="s">
        <v>1052</v>
      </c>
      <c r="K149" s="340"/>
    </row>
    <row r="150" s="1" customFormat="1" ht="5.25" customHeight="1">
      <c r="B150" s="351"/>
      <c r="C150" s="346"/>
      <c r="D150" s="346"/>
      <c r="E150" s="346"/>
      <c r="F150" s="346"/>
      <c r="G150" s="347"/>
      <c r="H150" s="346"/>
      <c r="I150" s="346"/>
      <c r="J150" s="346"/>
      <c r="K150" s="374"/>
    </row>
    <row r="151" s="1" customFormat="1" ht="15" customHeight="1">
      <c r="B151" s="351"/>
      <c r="C151" s="378" t="s">
        <v>1056</v>
      </c>
      <c r="D151" s="326"/>
      <c r="E151" s="326"/>
      <c r="F151" s="379" t="s">
        <v>1053</v>
      </c>
      <c r="G151" s="326"/>
      <c r="H151" s="378" t="s">
        <v>1093</v>
      </c>
      <c r="I151" s="378" t="s">
        <v>1055</v>
      </c>
      <c r="J151" s="378">
        <v>120</v>
      </c>
      <c r="K151" s="374"/>
    </row>
    <row r="152" s="1" customFormat="1" ht="15" customHeight="1">
      <c r="B152" s="351"/>
      <c r="C152" s="378" t="s">
        <v>1102</v>
      </c>
      <c r="D152" s="326"/>
      <c r="E152" s="326"/>
      <c r="F152" s="379" t="s">
        <v>1053</v>
      </c>
      <c r="G152" s="326"/>
      <c r="H152" s="378" t="s">
        <v>1113</v>
      </c>
      <c r="I152" s="378" t="s">
        <v>1055</v>
      </c>
      <c r="J152" s="378" t="s">
        <v>1104</v>
      </c>
      <c r="K152" s="374"/>
    </row>
    <row r="153" s="1" customFormat="1" ht="15" customHeight="1">
      <c r="B153" s="351"/>
      <c r="C153" s="378" t="s">
        <v>89</v>
      </c>
      <c r="D153" s="326"/>
      <c r="E153" s="326"/>
      <c r="F153" s="379" t="s">
        <v>1053</v>
      </c>
      <c r="G153" s="326"/>
      <c r="H153" s="378" t="s">
        <v>1114</v>
      </c>
      <c r="I153" s="378" t="s">
        <v>1055</v>
      </c>
      <c r="J153" s="378" t="s">
        <v>1104</v>
      </c>
      <c r="K153" s="374"/>
    </row>
    <row r="154" s="1" customFormat="1" ht="15" customHeight="1">
      <c r="B154" s="351"/>
      <c r="C154" s="378" t="s">
        <v>1058</v>
      </c>
      <c r="D154" s="326"/>
      <c r="E154" s="326"/>
      <c r="F154" s="379" t="s">
        <v>1059</v>
      </c>
      <c r="G154" s="326"/>
      <c r="H154" s="378" t="s">
        <v>1093</v>
      </c>
      <c r="I154" s="378" t="s">
        <v>1055</v>
      </c>
      <c r="J154" s="378">
        <v>50</v>
      </c>
      <c r="K154" s="374"/>
    </row>
    <row r="155" s="1" customFormat="1" ht="15" customHeight="1">
      <c r="B155" s="351"/>
      <c r="C155" s="378" t="s">
        <v>1061</v>
      </c>
      <c r="D155" s="326"/>
      <c r="E155" s="326"/>
      <c r="F155" s="379" t="s">
        <v>1053</v>
      </c>
      <c r="G155" s="326"/>
      <c r="H155" s="378" t="s">
        <v>1093</v>
      </c>
      <c r="I155" s="378" t="s">
        <v>1063</v>
      </c>
      <c r="J155" s="378"/>
      <c r="K155" s="374"/>
    </row>
    <row r="156" s="1" customFormat="1" ht="15" customHeight="1">
      <c r="B156" s="351"/>
      <c r="C156" s="378" t="s">
        <v>1072</v>
      </c>
      <c r="D156" s="326"/>
      <c r="E156" s="326"/>
      <c r="F156" s="379" t="s">
        <v>1059</v>
      </c>
      <c r="G156" s="326"/>
      <c r="H156" s="378" t="s">
        <v>1093</v>
      </c>
      <c r="I156" s="378" t="s">
        <v>1055</v>
      </c>
      <c r="J156" s="378">
        <v>50</v>
      </c>
      <c r="K156" s="374"/>
    </row>
    <row r="157" s="1" customFormat="1" ht="15" customHeight="1">
      <c r="B157" s="351"/>
      <c r="C157" s="378" t="s">
        <v>1080</v>
      </c>
      <c r="D157" s="326"/>
      <c r="E157" s="326"/>
      <c r="F157" s="379" t="s">
        <v>1059</v>
      </c>
      <c r="G157" s="326"/>
      <c r="H157" s="378" t="s">
        <v>1093</v>
      </c>
      <c r="I157" s="378" t="s">
        <v>1055</v>
      </c>
      <c r="J157" s="378">
        <v>50</v>
      </c>
      <c r="K157" s="374"/>
    </row>
    <row r="158" s="1" customFormat="1" ht="15" customHeight="1">
      <c r="B158" s="351"/>
      <c r="C158" s="378" t="s">
        <v>1078</v>
      </c>
      <c r="D158" s="326"/>
      <c r="E158" s="326"/>
      <c r="F158" s="379" t="s">
        <v>1059</v>
      </c>
      <c r="G158" s="326"/>
      <c r="H158" s="378" t="s">
        <v>1093</v>
      </c>
      <c r="I158" s="378" t="s">
        <v>1055</v>
      </c>
      <c r="J158" s="378">
        <v>50</v>
      </c>
      <c r="K158" s="374"/>
    </row>
    <row r="159" s="1" customFormat="1" ht="15" customHeight="1">
      <c r="B159" s="351"/>
      <c r="C159" s="378" t="s">
        <v>117</v>
      </c>
      <c r="D159" s="326"/>
      <c r="E159" s="326"/>
      <c r="F159" s="379" t="s">
        <v>1053</v>
      </c>
      <c r="G159" s="326"/>
      <c r="H159" s="378" t="s">
        <v>1115</v>
      </c>
      <c r="I159" s="378" t="s">
        <v>1055</v>
      </c>
      <c r="J159" s="378" t="s">
        <v>1116</v>
      </c>
      <c r="K159" s="374"/>
    </row>
    <row r="160" s="1" customFormat="1" ht="15" customHeight="1">
      <c r="B160" s="351"/>
      <c r="C160" s="378" t="s">
        <v>1117</v>
      </c>
      <c r="D160" s="326"/>
      <c r="E160" s="326"/>
      <c r="F160" s="379" t="s">
        <v>1053</v>
      </c>
      <c r="G160" s="326"/>
      <c r="H160" s="378" t="s">
        <v>1118</v>
      </c>
      <c r="I160" s="378" t="s">
        <v>1088</v>
      </c>
      <c r="J160" s="378"/>
      <c r="K160" s="374"/>
    </row>
    <row r="161" s="1" customFormat="1" ht="15" customHeight="1">
      <c r="B161" s="380"/>
      <c r="C161" s="360"/>
      <c r="D161" s="360"/>
      <c r="E161" s="360"/>
      <c r="F161" s="360"/>
      <c r="G161" s="360"/>
      <c r="H161" s="360"/>
      <c r="I161" s="360"/>
      <c r="J161" s="360"/>
      <c r="K161" s="381"/>
    </row>
    <row r="162" s="1" customFormat="1" ht="18.75" customHeight="1">
      <c r="B162" s="362"/>
      <c r="C162" s="372"/>
      <c r="D162" s="372"/>
      <c r="E162" s="372"/>
      <c r="F162" s="382"/>
      <c r="G162" s="372"/>
      <c r="H162" s="372"/>
      <c r="I162" s="372"/>
      <c r="J162" s="372"/>
      <c r="K162" s="362"/>
    </row>
    <row r="163" s="1" customFormat="1" ht="18.75" customHeight="1">
      <c r="B163" s="334"/>
      <c r="C163" s="334"/>
      <c r="D163" s="334"/>
      <c r="E163" s="334"/>
      <c r="F163" s="334"/>
      <c r="G163" s="334"/>
      <c r="H163" s="334"/>
      <c r="I163" s="334"/>
      <c r="J163" s="334"/>
      <c r="K163" s="334"/>
    </row>
    <row r="164" s="1" customFormat="1" ht="7.5" customHeight="1">
      <c r="B164" s="313"/>
      <c r="C164" s="314"/>
      <c r="D164" s="314"/>
      <c r="E164" s="314"/>
      <c r="F164" s="314"/>
      <c r="G164" s="314"/>
      <c r="H164" s="314"/>
      <c r="I164" s="314"/>
      <c r="J164" s="314"/>
      <c r="K164" s="315"/>
    </row>
    <row r="165" s="1" customFormat="1" ht="45" customHeight="1">
      <c r="B165" s="316"/>
      <c r="C165" s="317" t="s">
        <v>1119</v>
      </c>
      <c r="D165" s="317"/>
      <c r="E165" s="317"/>
      <c r="F165" s="317"/>
      <c r="G165" s="317"/>
      <c r="H165" s="317"/>
      <c r="I165" s="317"/>
      <c r="J165" s="317"/>
      <c r="K165" s="318"/>
    </row>
    <row r="166" s="1" customFormat="1" ht="17.25" customHeight="1">
      <c r="B166" s="316"/>
      <c r="C166" s="341" t="s">
        <v>1047</v>
      </c>
      <c r="D166" s="341"/>
      <c r="E166" s="341"/>
      <c r="F166" s="341" t="s">
        <v>1048</v>
      </c>
      <c r="G166" s="383"/>
      <c r="H166" s="384" t="s">
        <v>54</v>
      </c>
      <c r="I166" s="384" t="s">
        <v>57</v>
      </c>
      <c r="J166" s="341" t="s">
        <v>1049</v>
      </c>
      <c r="K166" s="318"/>
    </row>
    <row r="167" s="1" customFormat="1" ht="17.25" customHeight="1">
      <c r="B167" s="319"/>
      <c r="C167" s="343" t="s">
        <v>1050</v>
      </c>
      <c r="D167" s="343"/>
      <c r="E167" s="343"/>
      <c r="F167" s="344" t="s">
        <v>1051</v>
      </c>
      <c r="G167" s="385"/>
      <c r="H167" s="386"/>
      <c r="I167" s="386"/>
      <c r="J167" s="343" t="s">
        <v>1052</v>
      </c>
      <c r="K167" s="321"/>
    </row>
    <row r="168" s="1" customFormat="1" ht="5.25" customHeight="1">
      <c r="B168" s="351"/>
      <c r="C168" s="346"/>
      <c r="D168" s="346"/>
      <c r="E168" s="346"/>
      <c r="F168" s="346"/>
      <c r="G168" s="347"/>
      <c r="H168" s="346"/>
      <c r="I168" s="346"/>
      <c r="J168" s="346"/>
      <c r="K168" s="374"/>
    </row>
    <row r="169" s="1" customFormat="1" ht="15" customHeight="1">
      <c r="B169" s="351"/>
      <c r="C169" s="326" t="s">
        <v>1056</v>
      </c>
      <c r="D169" s="326"/>
      <c r="E169" s="326"/>
      <c r="F169" s="349" t="s">
        <v>1053</v>
      </c>
      <c r="G169" s="326"/>
      <c r="H169" s="326" t="s">
        <v>1093</v>
      </c>
      <c r="I169" s="326" t="s">
        <v>1055</v>
      </c>
      <c r="J169" s="326">
        <v>120</v>
      </c>
      <c r="K169" s="374"/>
    </row>
    <row r="170" s="1" customFormat="1" ht="15" customHeight="1">
      <c r="B170" s="351"/>
      <c r="C170" s="326" t="s">
        <v>1102</v>
      </c>
      <c r="D170" s="326"/>
      <c r="E170" s="326"/>
      <c r="F170" s="349" t="s">
        <v>1053</v>
      </c>
      <c r="G170" s="326"/>
      <c r="H170" s="326" t="s">
        <v>1103</v>
      </c>
      <c r="I170" s="326" t="s">
        <v>1055</v>
      </c>
      <c r="J170" s="326" t="s">
        <v>1104</v>
      </c>
      <c r="K170" s="374"/>
    </row>
    <row r="171" s="1" customFormat="1" ht="15" customHeight="1">
      <c r="B171" s="351"/>
      <c r="C171" s="326" t="s">
        <v>89</v>
      </c>
      <c r="D171" s="326"/>
      <c r="E171" s="326"/>
      <c r="F171" s="349" t="s">
        <v>1053</v>
      </c>
      <c r="G171" s="326"/>
      <c r="H171" s="326" t="s">
        <v>1120</v>
      </c>
      <c r="I171" s="326" t="s">
        <v>1055</v>
      </c>
      <c r="J171" s="326" t="s">
        <v>1104</v>
      </c>
      <c r="K171" s="374"/>
    </row>
    <row r="172" s="1" customFormat="1" ht="15" customHeight="1">
      <c r="B172" s="351"/>
      <c r="C172" s="326" t="s">
        <v>1058</v>
      </c>
      <c r="D172" s="326"/>
      <c r="E172" s="326"/>
      <c r="F172" s="349" t="s">
        <v>1059</v>
      </c>
      <c r="G172" s="326"/>
      <c r="H172" s="326" t="s">
        <v>1120</v>
      </c>
      <c r="I172" s="326" t="s">
        <v>1055</v>
      </c>
      <c r="J172" s="326">
        <v>50</v>
      </c>
      <c r="K172" s="374"/>
    </row>
    <row r="173" s="1" customFormat="1" ht="15" customHeight="1">
      <c r="B173" s="351"/>
      <c r="C173" s="326" t="s">
        <v>1061</v>
      </c>
      <c r="D173" s="326"/>
      <c r="E173" s="326"/>
      <c r="F173" s="349" t="s">
        <v>1053</v>
      </c>
      <c r="G173" s="326"/>
      <c r="H173" s="326" t="s">
        <v>1120</v>
      </c>
      <c r="I173" s="326" t="s">
        <v>1063</v>
      </c>
      <c r="J173" s="326"/>
      <c r="K173" s="374"/>
    </row>
    <row r="174" s="1" customFormat="1" ht="15" customHeight="1">
      <c r="B174" s="351"/>
      <c r="C174" s="326" t="s">
        <v>1072</v>
      </c>
      <c r="D174" s="326"/>
      <c r="E174" s="326"/>
      <c r="F174" s="349" t="s">
        <v>1059</v>
      </c>
      <c r="G174" s="326"/>
      <c r="H174" s="326" t="s">
        <v>1120</v>
      </c>
      <c r="I174" s="326" t="s">
        <v>1055</v>
      </c>
      <c r="J174" s="326">
        <v>50</v>
      </c>
      <c r="K174" s="374"/>
    </row>
    <row r="175" s="1" customFormat="1" ht="15" customHeight="1">
      <c r="B175" s="351"/>
      <c r="C175" s="326" t="s">
        <v>1080</v>
      </c>
      <c r="D175" s="326"/>
      <c r="E175" s="326"/>
      <c r="F175" s="349" t="s">
        <v>1059</v>
      </c>
      <c r="G175" s="326"/>
      <c r="H175" s="326" t="s">
        <v>1120</v>
      </c>
      <c r="I175" s="326" t="s">
        <v>1055</v>
      </c>
      <c r="J175" s="326">
        <v>50</v>
      </c>
      <c r="K175" s="374"/>
    </row>
    <row r="176" s="1" customFormat="1" ht="15" customHeight="1">
      <c r="B176" s="351"/>
      <c r="C176" s="326" t="s">
        <v>1078</v>
      </c>
      <c r="D176" s="326"/>
      <c r="E176" s="326"/>
      <c r="F176" s="349" t="s">
        <v>1059</v>
      </c>
      <c r="G176" s="326"/>
      <c r="H176" s="326" t="s">
        <v>1120</v>
      </c>
      <c r="I176" s="326" t="s">
        <v>1055</v>
      </c>
      <c r="J176" s="326">
        <v>50</v>
      </c>
      <c r="K176" s="374"/>
    </row>
    <row r="177" s="1" customFormat="1" ht="15" customHeight="1">
      <c r="B177" s="351"/>
      <c r="C177" s="326" t="s">
        <v>128</v>
      </c>
      <c r="D177" s="326"/>
      <c r="E177" s="326"/>
      <c r="F177" s="349" t="s">
        <v>1053</v>
      </c>
      <c r="G177" s="326"/>
      <c r="H177" s="326" t="s">
        <v>1121</v>
      </c>
      <c r="I177" s="326" t="s">
        <v>1122</v>
      </c>
      <c r="J177" s="326"/>
      <c r="K177" s="374"/>
    </row>
    <row r="178" s="1" customFormat="1" ht="15" customHeight="1">
      <c r="B178" s="351"/>
      <c r="C178" s="326" t="s">
        <v>57</v>
      </c>
      <c r="D178" s="326"/>
      <c r="E178" s="326"/>
      <c r="F178" s="349" t="s">
        <v>1053</v>
      </c>
      <c r="G178" s="326"/>
      <c r="H178" s="326" t="s">
        <v>1123</v>
      </c>
      <c r="I178" s="326" t="s">
        <v>1124</v>
      </c>
      <c r="J178" s="326">
        <v>1</v>
      </c>
      <c r="K178" s="374"/>
    </row>
    <row r="179" s="1" customFormat="1" ht="15" customHeight="1">
      <c r="B179" s="351"/>
      <c r="C179" s="326" t="s">
        <v>53</v>
      </c>
      <c r="D179" s="326"/>
      <c r="E179" s="326"/>
      <c r="F179" s="349" t="s">
        <v>1053</v>
      </c>
      <c r="G179" s="326"/>
      <c r="H179" s="326" t="s">
        <v>1125</v>
      </c>
      <c r="I179" s="326" t="s">
        <v>1055</v>
      </c>
      <c r="J179" s="326">
        <v>20</v>
      </c>
      <c r="K179" s="374"/>
    </row>
    <row r="180" s="1" customFormat="1" ht="15" customHeight="1">
      <c r="B180" s="351"/>
      <c r="C180" s="326" t="s">
        <v>54</v>
      </c>
      <c r="D180" s="326"/>
      <c r="E180" s="326"/>
      <c r="F180" s="349" t="s">
        <v>1053</v>
      </c>
      <c r="G180" s="326"/>
      <c r="H180" s="326" t="s">
        <v>1126</v>
      </c>
      <c r="I180" s="326" t="s">
        <v>1055</v>
      </c>
      <c r="J180" s="326">
        <v>255</v>
      </c>
      <c r="K180" s="374"/>
    </row>
    <row r="181" s="1" customFormat="1" ht="15" customHeight="1">
      <c r="B181" s="351"/>
      <c r="C181" s="326" t="s">
        <v>129</v>
      </c>
      <c r="D181" s="326"/>
      <c r="E181" s="326"/>
      <c r="F181" s="349" t="s">
        <v>1053</v>
      </c>
      <c r="G181" s="326"/>
      <c r="H181" s="326" t="s">
        <v>1017</v>
      </c>
      <c r="I181" s="326" t="s">
        <v>1055</v>
      </c>
      <c r="J181" s="326">
        <v>10</v>
      </c>
      <c r="K181" s="374"/>
    </row>
    <row r="182" s="1" customFormat="1" ht="15" customHeight="1">
      <c r="B182" s="351"/>
      <c r="C182" s="326" t="s">
        <v>130</v>
      </c>
      <c r="D182" s="326"/>
      <c r="E182" s="326"/>
      <c r="F182" s="349" t="s">
        <v>1053</v>
      </c>
      <c r="G182" s="326"/>
      <c r="H182" s="326" t="s">
        <v>1127</v>
      </c>
      <c r="I182" s="326" t="s">
        <v>1088</v>
      </c>
      <c r="J182" s="326"/>
      <c r="K182" s="374"/>
    </row>
    <row r="183" s="1" customFormat="1" ht="15" customHeight="1">
      <c r="B183" s="351"/>
      <c r="C183" s="326" t="s">
        <v>1128</v>
      </c>
      <c r="D183" s="326"/>
      <c r="E183" s="326"/>
      <c r="F183" s="349" t="s">
        <v>1053</v>
      </c>
      <c r="G183" s="326"/>
      <c r="H183" s="326" t="s">
        <v>1129</v>
      </c>
      <c r="I183" s="326" t="s">
        <v>1088</v>
      </c>
      <c r="J183" s="326"/>
      <c r="K183" s="374"/>
    </row>
    <row r="184" s="1" customFormat="1" ht="15" customHeight="1">
      <c r="B184" s="351"/>
      <c r="C184" s="326" t="s">
        <v>1117</v>
      </c>
      <c r="D184" s="326"/>
      <c r="E184" s="326"/>
      <c r="F184" s="349" t="s">
        <v>1053</v>
      </c>
      <c r="G184" s="326"/>
      <c r="H184" s="326" t="s">
        <v>1130</v>
      </c>
      <c r="I184" s="326" t="s">
        <v>1088</v>
      </c>
      <c r="J184" s="326"/>
      <c r="K184" s="374"/>
    </row>
    <row r="185" s="1" customFormat="1" ht="15" customHeight="1">
      <c r="B185" s="351"/>
      <c r="C185" s="326" t="s">
        <v>132</v>
      </c>
      <c r="D185" s="326"/>
      <c r="E185" s="326"/>
      <c r="F185" s="349" t="s">
        <v>1059</v>
      </c>
      <c r="G185" s="326"/>
      <c r="H185" s="326" t="s">
        <v>1131</v>
      </c>
      <c r="I185" s="326" t="s">
        <v>1055</v>
      </c>
      <c r="J185" s="326">
        <v>50</v>
      </c>
      <c r="K185" s="374"/>
    </row>
    <row r="186" s="1" customFormat="1" ht="15" customHeight="1">
      <c r="B186" s="351"/>
      <c r="C186" s="326" t="s">
        <v>1132</v>
      </c>
      <c r="D186" s="326"/>
      <c r="E186" s="326"/>
      <c r="F186" s="349" t="s">
        <v>1059</v>
      </c>
      <c r="G186" s="326"/>
      <c r="H186" s="326" t="s">
        <v>1133</v>
      </c>
      <c r="I186" s="326" t="s">
        <v>1134</v>
      </c>
      <c r="J186" s="326"/>
      <c r="K186" s="374"/>
    </row>
    <row r="187" s="1" customFormat="1" ht="15" customHeight="1">
      <c r="B187" s="351"/>
      <c r="C187" s="326" t="s">
        <v>1135</v>
      </c>
      <c r="D187" s="326"/>
      <c r="E187" s="326"/>
      <c r="F187" s="349" t="s">
        <v>1059</v>
      </c>
      <c r="G187" s="326"/>
      <c r="H187" s="326" t="s">
        <v>1136</v>
      </c>
      <c r="I187" s="326" t="s">
        <v>1134</v>
      </c>
      <c r="J187" s="326"/>
      <c r="K187" s="374"/>
    </row>
    <row r="188" s="1" customFormat="1" ht="15" customHeight="1">
      <c r="B188" s="351"/>
      <c r="C188" s="326" t="s">
        <v>1137</v>
      </c>
      <c r="D188" s="326"/>
      <c r="E188" s="326"/>
      <c r="F188" s="349" t="s">
        <v>1059</v>
      </c>
      <c r="G188" s="326"/>
      <c r="H188" s="326" t="s">
        <v>1138</v>
      </c>
      <c r="I188" s="326" t="s">
        <v>1134</v>
      </c>
      <c r="J188" s="326"/>
      <c r="K188" s="374"/>
    </row>
    <row r="189" s="1" customFormat="1" ht="15" customHeight="1">
      <c r="B189" s="351"/>
      <c r="C189" s="387" t="s">
        <v>1139</v>
      </c>
      <c r="D189" s="326"/>
      <c r="E189" s="326"/>
      <c r="F189" s="349" t="s">
        <v>1059</v>
      </c>
      <c r="G189" s="326"/>
      <c r="H189" s="326" t="s">
        <v>1140</v>
      </c>
      <c r="I189" s="326" t="s">
        <v>1141</v>
      </c>
      <c r="J189" s="388" t="s">
        <v>1142</v>
      </c>
      <c r="K189" s="374"/>
    </row>
    <row r="190" s="18" customFormat="1" ht="15" customHeight="1">
      <c r="B190" s="389"/>
      <c r="C190" s="390" t="s">
        <v>1143</v>
      </c>
      <c r="D190" s="391"/>
      <c r="E190" s="391"/>
      <c r="F190" s="392" t="s">
        <v>1059</v>
      </c>
      <c r="G190" s="391"/>
      <c r="H190" s="391" t="s">
        <v>1144</v>
      </c>
      <c r="I190" s="391" t="s">
        <v>1141</v>
      </c>
      <c r="J190" s="393" t="s">
        <v>1142</v>
      </c>
      <c r="K190" s="394"/>
    </row>
    <row r="191" s="1" customFormat="1" ht="15" customHeight="1">
      <c r="B191" s="351"/>
      <c r="C191" s="387" t="s">
        <v>42</v>
      </c>
      <c r="D191" s="326"/>
      <c r="E191" s="326"/>
      <c r="F191" s="349" t="s">
        <v>1053</v>
      </c>
      <c r="G191" s="326"/>
      <c r="H191" s="323" t="s">
        <v>1145</v>
      </c>
      <c r="I191" s="326" t="s">
        <v>1146</v>
      </c>
      <c r="J191" s="326"/>
      <c r="K191" s="374"/>
    </row>
    <row r="192" s="1" customFormat="1" ht="15" customHeight="1">
      <c r="B192" s="351"/>
      <c r="C192" s="387" t="s">
        <v>1147</v>
      </c>
      <c r="D192" s="326"/>
      <c r="E192" s="326"/>
      <c r="F192" s="349" t="s">
        <v>1053</v>
      </c>
      <c r="G192" s="326"/>
      <c r="H192" s="326" t="s">
        <v>1148</v>
      </c>
      <c r="I192" s="326" t="s">
        <v>1088</v>
      </c>
      <c r="J192" s="326"/>
      <c r="K192" s="374"/>
    </row>
    <row r="193" s="1" customFormat="1" ht="15" customHeight="1">
      <c r="B193" s="351"/>
      <c r="C193" s="387" t="s">
        <v>1149</v>
      </c>
      <c r="D193" s="326"/>
      <c r="E193" s="326"/>
      <c r="F193" s="349" t="s">
        <v>1053</v>
      </c>
      <c r="G193" s="326"/>
      <c r="H193" s="326" t="s">
        <v>1150</v>
      </c>
      <c r="I193" s="326" t="s">
        <v>1088</v>
      </c>
      <c r="J193" s="326"/>
      <c r="K193" s="374"/>
    </row>
    <row r="194" s="1" customFormat="1" ht="15" customHeight="1">
      <c r="B194" s="351"/>
      <c r="C194" s="387" t="s">
        <v>1151</v>
      </c>
      <c r="D194" s="326"/>
      <c r="E194" s="326"/>
      <c r="F194" s="349" t="s">
        <v>1059</v>
      </c>
      <c r="G194" s="326"/>
      <c r="H194" s="326" t="s">
        <v>1152</v>
      </c>
      <c r="I194" s="326" t="s">
        <v>1088</v>
      </c>
      <c r="J194" s="326"/>
      <c r="K194" s="374"/>
    </row>
    <row r="195" s="1" customFormat="1" ht="15" customHeight="1">
      <c r="B195" s="380"/>
      <c r="C195" s="395"/>
      <c r="D195" s="360"/>
      <c r="E195" s="360"/>
      <c r="F195" s="360"/>
      <c r="G195" s="360"/>
      <c r="H195" s="360"/>
      <c r="I195" s="360"/>
      <c r="J195" s="360"/>
      <c r="K195" s="381"/>
    </row>
    <row r="196" s="1" customFormat="1" ht="18.75" customHeight="1">
      <c r="B196" s="362"/>
      <c r="C196" s="372"/>
      <c r="D196" s="372"/>
      <c r="E196" s="372"/>
      <c r="F196" s="382"/>
      <c r="G196" s="372"/>
      <c r="H196" s="372"/>
      <c r="I196" s="372"/>
      <c r="J196" s="372"/>
      <c r="K196" s="362"/>
    </row>
    <row r="197" s="1" customFormat="1" ht="18.75" customHeight="1">
      <c r="B197" s="362"/>
      <c r="C197" s="372"/>
      <c r="D197" s="372"/>
      <c r="E197" s="372"/>
      <c r="F197" s="382"/>
      <c r="G197" s="372"/>
      <c r="H197" s="372"/>
      <c r="I197" s="372"/>
      <c r="J197" s="372"/>
      <c r="K197" s="362"/>
    </row>
    <row r="198" s="1" customFormat="1" ht="18.75" customHeight="1">
      <c r="B198" s="334"/>
      <c r="C198" s="334"/>
      <c r="D198" s="334"/>
      <c r="E198" s="334"/>
      <c r="F198" s="334"/>
      <c r="G198" s="334"/>
      <c r="H198" s="334"/>
      <c r="I198" s="334"/>
      <c r="J198" s="334"/>
      <c r="K198" s="334"/>
    </row>
    <row r="199" s="1" customFormat="1" ht="13.5">
      <c r="B199" s="313"/>
      <c r="C199" s="314"/>
      <c r="D199" s="314"/>
      <c r="E199" s="314"/>
      <c r="F199" s="314"/>
      <c r="G199" s="314"/>
      <c r="H199" s="314"/>
      <c r="I199" s="314"/>
      <c r="J199" s="314"/>
      <c r="K199" s="315"/>
    </row>
    <row r="200" s="1" customFormat="1" ht="21">
      <c r="B200" s="316"/>
      <c r="C200" s="317" t="s">
        <v>1153</v>
      </c>
      <c r="D200" s="317"/>
      <c r="E200" s="317"/>
      <c r="F200" s="317"/>
      <c r="G200" s="317"/>
      <c r="H200" s="317"/>
      <c r="I200" s="317"/>
      <c r="J200" s="317"/>
      <c r="K200" s="318"/>
    </row>
    <row r="201" s="1" customFormat="1" ht="25.5" customHeight="1">
      <c r="B201" s="316"/>
      <c r="C201" s="396" t="s">
        <v>1154</v>
      </c>
      <c r="D201" s="396"/>
      <c r="E201" s="396"/>
      <c r="F201" s="396" t="s">
        <v>1155</v>
      </c>
      <c r="G201" s="397"/>
      <c r="H201" s="396" t="s">
        <v>1156</v>
      </c>
      <c r="I201" s="396"/>
      <c r="J201" s="396"/>
      <c r="K201" s="318"/>
    </row>
    <row r="202" s="1" customFormat="1" ht="5.25" customHeight="1">
      <c r="B202" s="351"/>
      <c r="C202" s="346"/>
      <c r="D202" s="346"/>
      <c r="E202" s="346"/>
      <c r="F202" s="346"/>
      <c r="G202" s="372"/>
      <c r="H202" s="346"/>
      <c r="I202" s="346"/>
      <c r="J202" s="346"/>
      <c r="K202" s="374"/>
    </row>
    <row r="203" s="1" customFormat="1" ht="15" customHeight="1">
      <c r="B203" s="351"/>
      <c r="C203" s="326" t="s">
        <v>1146</v>
      </c>
      <c r="D203" s="326"/>
      <c r="E203" s="326"/>
      <c r="F203" s="349" t="s">
        <v>43</v>
      </c>
      <c r="G203" s="326"/>
      <c r="H203" s="326" t="s">
        <v>1157</v>
      </c>
      <c r="I203" s="326"/>
      <c r="J203" s="326"/>
      <c r="K203" s="374"/>
    </row>
    <row r="204" s="1" customFormat="1" ht="15" customHeight="1">
      <c r="B204" s="351"/>
      <c r="C204" s="326"/>
      <c r="D204" s="326"/>
      <c r="E204" s="326"/>
      <c r="F204" s="349" t="s">
        <v>44</v>
      </c>
      <c r="G204" s="326"/>
      <c r="H204" s="326" t="s">
        <v>1158</v>
      </c>
      <c r="I204" s="326"/>
      <c r="J204" s="326"/>
      <c r="K204" s="374"/>
    </row>
    <row r="205" s="1" customFormat="1" ht="15" customHeight="1">
      <c r="B205" s="351"/>
      <c r="C205" s="326"/>
      <c r="D205" s="326"/>
      <c r="E205" s="326"/>
      <c r="F205" s="349" t="s">
        <v>47</v>
      </c>
      <c r="G205" s="326"/>
      <c r="H205" s="326" t="s">
        <v>1159</v>
      </c>
      <c r="I205" s="326"/>
      <c r="J205" s="326"/>
      <c r="K205" s="374"/>
    </row>
    <row r="206" s="1" customFormat="1" ht="15" customHeight="1">
      <c r="B206" s="351"/>
      <c r="C206" s="326"/>
      <c r="D206" s="326"/>
      <c r="E206" s="326"/>
      <c r="F206" s="349" t="s">
        <v>45</v>
      </c>
      <c r="G206" s="326"/>
      <c r="H206" s="326" t="s">
        <v>1160</v>
      </c>
      <c r="I206" s="326"/>
      <c r="J206" s="326"/>
      <c r="K206" s="374"/>
    </row>
    <row r="207" s="1" customFormat="1" ht="15" customHeight="1">
      <c r="B207" s="351"/>
      <c r="C207" s="326"/>
      <c r="D207" s="326"/>
      <c r="E207" s="326"/>
      <c r="F207" s="349" t="s">
        <v>46</v>
      </c>
      <c r="G207" s="326"/>
      <c r="H207" s="326" t="s">
        <v>1161</v>
      </c>
      <c r="I207" s="326"/>
      <c r="J207" s="326"/>
      <c r="K207" s="374"/>
    </row>
    <row r="208" s="1" customFormat="1" ht="15" customHeight="1">
      <c r="B208" s="351"/>
      <c r="C208" s="326"/>
      <c r="D208" s="326"/>
      <c r="E208" s="326"/>
      <c r="F208" s="349"/>
      <c r="G208" s="326"/>
      <c r="H208" s="326"/>
      <c r="I208" s="326"/>
      <c r="J208" s="326"/>
      <c r="K208" s="374"/>
    </row>
    <row r="209" s="1" customFormat="1" ht="15" customHeight="1">
      <c r="B209" s="351"/>
      <c r="C209" s="326" t="s">
        <v>1100</v>
      </c>
      <c r="D209" s="326"/>
      <c r="E209" s="326"/>
      <c r="F209" s="349" t="s">
        <v>85</v>
      </c>
      <c r="G209" s="326"/>
      <c r="H209" s="326" t="s">
        <v>1162</v>
      </c>
      <c r="I209" s="326"/>
      <c r="J209" s="326"/>
      <c r="K209" s="374"/>
    </row>
    <row r="210" s="1" customFormat="1" ht="15" customHeight="1">
      <c r="B210" s="351"/>
      <c r="C210" s="326"/>
      <c r="D210" s="326"/>
      <c r="E210" s="326"/>
      <c r="F210" s="349" t="s">
        <v>997</v>
      </c>
      <c r="G210" s="326"/>
      <c r="H210" s="326" t="s">
        <v>998</v>
      </c>
      <c r="I210" s="326"/>
      <c r="J210" s="326"/>
      <c r="K210" s="374"/>
    </row>
    <row r="211" s="1" customFormat="1" ht="15" customHeight="1">
      <c r="B211" s="351"/>
      <c r="C211" s="326"/>
      <c r="D211" s="326"/>
      <c r="E211" s="326"/>
      <c r="F211" s="349" t="s">
        <v>995</v>
      </c>
      <c r="G211" s="326"/>
      <c r="H211" s="326" t="s">
        <v>1163</v>
      </c>
      <c r="I211" s="326"/>
      <c r="J211" s="326"/>
      <c r="K211" s="374"/>
    </row>
    <row r="212" s="1" customFormat="1" ht="15" customHeight="1">
      <c r="B212" s="398"/>
      <c r="C212" s="326"/>
      <c r="D212" s="326"/>
      <c r="E212" s="326"/>
      <c r="F212" s="349" t="s">
        <v>79</v>
      </c>
      <c r="G212" s="387"/>
      <c r="H212" s="378" t="s">
        <v>999</v>
      </c>
      <c r="I212" s="378"/>
      <c r="J212" s="378"/>
      <c r="K212" s="399"/>
    </row>
    <row r="213" s="1" customFormat="1" ht="15" customHeight="1">
      <c r="B213" s="398"/>
      <c r="C213" s="326"/>
      <c r="D213" s="326"/>
      <c r="E213" s="326"/>
      <c r="F213" s="349" t="s">
        <v>1000</v>
      </c>
      <c r="G213" s="387"/>
      <c r="H213" s="378" t="s">
        <v>1164</v>
      </c>
      <c r="I213" s="378"/>
      <c r="J213" s="378"/>
      <c r="K213" s="399"/>
    </row>
    <row r="214" s="1" customFormat="1" ht="15" customHeight="1">
      <c r="B214" s="398"/>
      <c r="C214" s="326"/>
      <c r="D214" s="326"/>
      <c r="E214" s="326"/>
      <c r="F214" s="349"/>
      <c r="G214" s="387"/>
      <c r="H214" s="378"/>
      <c r="I214" s="378"/>
      <c r="J214" s="378"/>
      <c r="K214" s="399"/>
    </row>
    <row r="215" s="1" customFormat="1" ht="15" customHeight="1">
      <c r="B215" s="398"/>
      <c r="C215" s="326" t="s">
        <v>1124</v>
      </c>
      <c r="D215" s="326"/>
      <c r="E215" s="326"/>
      <c r="F215" s="349">
        <v>1</v>
      </c>
      <c r="G215" s="387"/>
      <c r="H215" s="378" t="s">
        <v>1165</v>
      </c>
      <c r="I215" s="378"/>
      <c r="J215" s="378"/>
      <c r="K215" s="399"/>
    </row>
    <row r="216" s="1" customFormat="1" ht="15" customHeight="1">
      <c r="B216" s="398"/>
      <c r="C216" s="326"/>
      <c r="D216" s="326"/>
      <c r="E216" s="326"/>
      <c r="F216" s="349">
        <v>2</v>
      </c>
      <c r="G216" s="387"/>
      <c r="H216" s="378" t="s">
        <v>1166</v>
      </c>
      <c r="I216" s="378"/>
      <c r="J216" s="378"/>
      <c r="K216" s="399"/>
    </row>
    <row r="217" s="1" customFormat="1" ht="15" customHeight="1">
      <c r="B217" s="398"/>
      <c r="C217" s="326"/>
      <c r="D217" s="326"/>
      <c r="E217" s="326"/>
      <c r="F217" s="349">
        <v>3</v>
      </c>
      <c r="G217" s="387"/>
      <c r="H217" s="378" t="s">
        <v>1167</v>
      </c>
      <c r="I217" s="378"/>
      <c r="J217" s="378"/>
      <c r="K217" s="399"/>
    </row>
    <row r="218" s="1" customFormat="1" ht="15" customHeight="1">
      <c r="B218" s="398"/>
      <c r="C218" s="326"/>
      <c r="D218" s="326"/>
      <c r="E218" s="326"/>
      <c r="F218" s="349">
        <v>4</v>
      </c>
      <c r="G218" s="387"/>
      <c r="H218" s="378" t="s">
        <v>1168</v>
      </c>
      <c r="I218" s="378"/>
      <c r="J218" s="378"/>
      <c r="K218" s="399"/>
    </row>
    <row r="219" s="1" customFormat="1" ht="12.75" customHeight="1">
      <c r="B219" s="400"/>
      <c r="C219" s="401"/>
      <c r="D219" s="401"/>
      <c r="E219" s="401"/>
      <c r="F219" s="401"/>
      <c r="G219" s="401"/>
      <c r="H219" s="401"/>
      <c r="I219" s="401"/>
      <c r="J219" s="401"/>
      <c r="K219" s="40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82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26.25" customHeight="1">
      <c r="B7" s="23"/>
      <c r="E7" s="147" t="str">
        <f>'Rekapitulace stavby'!K6</f>
        <v>Stavební úpravy a osdtranění části stavby č.p. 3044, ul. Generála Svobody Varnsdorf</v>
      </c>
      <c r="F7" s="146"/>
      <c r="G7" s="146"/>
      <c r="H7" s="146"/>
      <c r="L7" s="23"/>
    </row>
    <row r="8" s="2" customFormat="1" ht="12" customHeight="1">
      <c r="A8" s="41"/>
      <c r="B8" s="47"/>
      <c r="C8" s="41"/>
      <c r="D8" s="146" t="s">
        <v>114</v>
      </c>
      <c r="E8" s="41"/>
      <c r="F8" s="41"/>
      <c r="G8" s="41"/>
      <c r="H8" s="41"/>
      <c r="I8" s="41"/>
      <c r="J8" s="41"/>
      <c r="K8" s="41"/>
      <c r="L8" s="14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9" t="s">
        <v>115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6" t="s">
        <v>18</v>
      </c>
      <c r="E11" s="41"/>
      <c r="F11" s="136" t="s">
        <v>19</v>
      </c>
      <c r="G11" s="41"/>
      <c r="H11" s="41"/>
      <c r="I11" s="146" t="s">
        <v>20</v>
      </c>
      <c r="J11" s="136" t="s">
        <v>19</v>
      </c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21</v>
      </c>
      <c r="E12" s="41"/>
      <c r="F12" s="136" t="s">
        <v>22</v>
      </c>
      <c r="G12" s="41"/>
      <c r="H12" s="41"/>
      <c r="I12" s="146" t="s">
        <v>23</v>
      </c>
      <c r="J12" s="150" t="str">
        <f>'Rekapitulace stavby'!AN8</f>
        <v>17. 12. 2024</v>
      </c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25</v>
      </c>
      <c r="E14" s="41"/>
      <c r="F14" s="41"/>
      <c r="G14" s="41"/>
      <c r="H14" s="41"/>
      <c r="I14" s="146" t="s">
        <v>26</v>
      </c>
      <c r="J14" s="136" t="s">
        <v>27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28</v>
      </c>
      <c r="F15" s="41"/>
      <c r="G15" s="41"/>
      <c r="H15" s="41"/>
      <c r="I15" s="146" t="s">
        <v>29</v>
      </c>
      <c r="J15" s="136" t="s">
        <v>19</v>
      </c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6" t="s">
        <v>30</v>
      </c>
      <c r="E17" s="41"/>
      <c r="F17" s="41"/>
      <c r="G17" s="41"/>
      <c r="H17" s="41"/>
      <c r="I17" s="146" t="s">
        <v>26</v>
      </c>
      <c r="J17" s="36" t="str">
        <f>'Rekapitulace stavby'!AN13</f>
        <v>Vyplň údaj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6" t="s">
        <v>29</v>
      </c>
      <c r="J18" s="36" t="str">
        <f>'Rekapitulace stavby'!AN14</f>
        <v>Vyplň údaj</v>
      </c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6" t="s">
        <v>32</v>
      </c>
      <c r="E20" s="41"/>
      <c r="F20" s="41"/>
      <c r="G20" s="41"/>
      <c r="H20" s="41"/>
      <c r="I20" s="146" t="s">
        <v>26</v>
      </c>
      <c r="J20" s="136" t="s">
        <v>19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33</v>
      </c>
      <c r="F21" s="41"/>
      <c r="G21" s="41"/>
      <c r="H21" s="41"/>
      <c r="I21" s="146" t="s">
        <v>29</v>
      </c>
      <c r="J21" s="136" t="s">
        <v>19</v>
      </c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6" t="s">
        <v>35</v>
      </c>
      <c r="E23" s="41"/>
      <c r="F23" s="41"/>
      <c r="G23" s="41"/>
      <c r="H23" s="41"/>
      <c r="I23" s="146" t="s">
        <v>26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33</v>
      </c>
      <c r="F24" s="41"/>
      <c r="G24" s="41"/>
      <c r="H24" s="41"/>
      <c r="I24" s="146" t="s">
        <v>29</v>
      </c>
      <c r="J24" s="136" t="s">
        <v>19</v>
      </c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6" t="s">
        <v>36</v>
      </c>
      <c r="E26" s="41"/>
      <c r="F26" s="41"/>
      <c r="G26" s="41"/>
      <c r="H26" s="41"/>
      <c r="I26" s="41"/>
      <c r="J26" s="41"/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1"/>
      <c r="B27" s="152"/>
      <c r="C27" s="151"/>
      <c r="D27" s="151"/>
      <c r="E27" s="153" t="s">
        <v>19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5"/>
      <c r="E29" s="155"/>
      <c r="F29" s="155"/>
      <c r="G29" s="155"/>
      <c r="H29" s="155"/>
      <c r="I29" s="155"/>
      <c r="J29" s="155"/>
      <c r="K29" s="155"/>
      <c r="L29" s="14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6" t="s">
        <v>38</v>
      </c>
      <c r="E30" s="41"/>
      <c r="F30" s="41"/>
      <c r="G30" s="41"/>
      <c r="H30" s="41"/>
      <c r="I30" s="41"/>
      <c r="J30" s="157">
        <f>ROUND(J86, 2)</f>
        <v>0</v>
      </c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8" t="s">
        <v>40</v>
      </c>
      <c r="G32" s="41"/>
      <c r="H32" s="41"/>
      <c r="I32" s="158" t="s">
        <v>39</v>
      </c>
      <c r="J32" s="158" t="s">
        <v>41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9" t="s">
        <v>42</v>
      </c>
      <c r="E33" s="146" t="s">
        <v>43</v>
      </c>
      <c r="F33" s="160">
        <f>ROUND((SUM(BE86:BE105)),  2)</f>
        <v>0</v>
      </c>
      <c r="G33" s="41"/>
      <c r="H33" s="41"/>
      <c r="I33" s="161">
        <v>0.20999999999999999</v>
      </c>
      <c r="J33" s="160">
        <f>ROUND(((SUM(BE86:BE105))*I33),  2)</f>
        <v>0</v>
      </c>
      <c r="K33" s="41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6" t="s">
        <v>44</v>
      </c>
      <c r="F34" s="160">
        <f>ROUND((SUM(BF86:BF105)),  2)</f>
        <v>0</v>
      </c>
      <c r="G34" s="41"/>
      <c r="H34" s="41"/>
      <c r="I34" s="161">
        <v>0.12</v>
      </c>
      <c r="J34" s="160">
        <f>ROUND(((SUM(BF86:BF105))*I34),  2)</f>
        <v>0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6" t="s">
        <v>45</v>
      </c>
      <c r="F35" s="160">
        <f>ROUND((SUM(BG86:BG105)),  2)</f>
        <v>0</v>
      </c>
      <c r="G35" s="41"/>
      <c r="H35" s="41"/>
      <c r="I35" s="161">
        <v>0.20999999999999999</v>
      </c>
      <c r="J35" s="160">
        <f>0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6" t="s">
        <v>46</v>
      </c>
      <c r="F36" s="160">
        <f>ROUND((SUM(BH86:BH105)),  2)</f>
        <v>0</v>
      </c>
      <c r="G36" s="41"/>
      <c r="H36" s="41"/>
      <c r="I36" s="161">
        <v>0.12</v>
      </c>
      <c r="J36" s="160">
        <f>0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47</v>
      </c>
      <c r="F37" s="160">
        <f>ROUND((SUM(BI86:BI105)),  2)</f>
        <v>0</v>
      </c>
      <c r="G37" s="41"/>
      <c r="H37" s="41"/>
      <c r="I37" s="161">
        <v>0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2"/>
      <c r="D39" s="163" t="s">
        <v>48</v>
      </c>
      <c r="E39" s="164"/>
      <c r="F39" s="164"/>
      <c r="G39" s="165" t="s">
        <v>49</v>
      </c>
      <c r="H39" s="166" t="s">
        <v>50</v>
      </c>
      <c r="I39" s="164"/>
      <c r="J39" s="167">
        <f>SUM(J30:J37)</f>
        <v>0</v>
      </c>
      <c r="K39" s="168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4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3" t="str">
        <f>E7</f>
        <v>Stavební úpravy a osdtranění části stavby č.p. 3044, ul. Generála Svobody Varnsdorf</v>
      </c>
      <c r="F48" s="35"/>
      <c r="G48" s="35"/>
      <c r="H48" s="35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114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00 - Vedlejší rozpočtové náklady</v>
      </c>
      <c r="F50" s="43"/>
      <c r="G50" s="43"/>
      <c r="H50" s="43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st.p.č.k. 2530, k.ú. Varnsdorf</v>
      </c>
      <c r="G52" s="43"/>
      <c r="H52" s="43"/>
      <c r="I52" s="35" t="s">
        <v>23</v>
      </c>
      <c r="J52" s="75" t="str">
        <f>IF(J12="","",J12)</f>
        <v>17. 12. 2024</v>
      </c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Varnsdorf</v>
      </c>
      <c r="G54" s="43"/>
      <c r="H54" s="43"/>
      <c r="I54" s="35" t="s">
        <v>32</v>
      </c>
      <c r="J54" s="39" t="str">
        <f>E21</f>
        <v>Pavel Hruška</v>
      </c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30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>Pavel Hruška</v>
      </c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4" t="s">
        <v>117</v>
      </c>
      <c r="D57" s="175"/>
      <c r="E57" s="175"/>
      <c r="F57" s="175"/>
      <c r="G57" s="175"/>
      <c r="H57" s="175"/>
      <c r="I57" s="175"/>
      <c r="J57" s="176" t="s">
        <v>118</v>
      </c>
      <c r="K57" s="175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7" t="s">
        <v>70</v>
      </c>
      <c r="D59" s="43"/>
      <c r="E59" s="43"/>
      <c r="F59" s="43"/>
      <c r="G59" s="43"/>
      <c r="H59" s="43"/>
      <c r="I59" s="43"/>
      <c r="J59" s="105">
        <f>J86</f>
        <v>0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78"/>
      <c r="C60" s="179"/>
      <c r="D60" s="180" t="s">
        <v>120</v>
      </c>
      <c r="E60" s="181"/>
      <c r="F60" s="181"/>
      <c r="G60" s="181"/>
      <c r="H60" s="181"/>
      <c r="I60" s="181"/>
      <c r="J60" s="182">
        <f>J87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28"/>
      <c r="D61" s="185" t="s">
        <v>121</v>
      </c>
      <c r="E61" s="186"/>
      <c r="F61" s="186"/>
      <c r="G61" s="186"/>
      <c r="H61" s="186"/>
      <c r="I61" s="186"/>
      <c r="J61" s="187">
        <f>J88</f>
        <v>0</v>
      </c>
      <c r="K61" s="128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28"/>
      <c r="D62" s="185" t="s">
        <v>122</v>
      </c>
      <c r="E62" s="186"/>
      <c r="F62" s="186"/>
      <c r="G62" s="186"/>
      <c r="H62" s="186"/>
      <c r="I62" s="186"/>
      <c r="J62" s="187">
        <f>J91</f>
        <v>0</v>
      </c>
      <c r="K62" s="128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28"/>
      <c r="D63" s="185" t="s">
        <v>123</v>
      </c>
      <c r="E63" s="186"/>
      <c r="F63" s="186"/>
      <c r="G63" s="186"/>
      <c r="H63" s="186"/>
      <c r="I63" s="186"/>
      <c r="J63" s="187">
        <f>J94</f>
        <v>0</v>
      </c>
      <c r="K63" s="128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28"/>
      <c r="D64" s="185" t="s">
        <v>124</v>
      </c>
      <c r="E64" s="186"/>
      <c r="F64" s="186"/>
      <c r="G64" s="186"/>
      <c r="H64" s="186"/>
      <c r="I64" s="186"/>
      <c r="J64" s="187">
        <f>J97</f>
        <v>0</v>
      </c>
      <c r="K64" s="128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28"/>
      <c r="D65" s="185" t="s">
        <v>125</v>
      </c>
      <c r="E65" s="186"/>
      <c r="F65" s="186"/>
      <c r="G65" s="186"/>
      <c r="H65" s="186"/>
      <c r="I65" s="186"/>
      <c r="J65" s="187">
        <f>J100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126</v>
      </c>
      <c r="E66" s="186"/>
      <c r="F66" s="186"/>
      <c r="G66" s="186"/>
      <c r="H66" s="186"/>
      <c r="I66" s="186"/>
      <c r="J66" s="187">
        <f>J103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127</v>
      </c>
      <c r="D73" s="43"/>
      <c r="E73" s="43"/>
      <c r="F73" s="43"/>
      <c r="G73" s="43"/>
      <c r="H73" s="43"/>
      <c r="I73" s="43"/>
      <c r="J73" s="43"/>
      <c r="K73" s="4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6.25" customHeight="1">
      <c r="A76" s="41"/>
      <c r="B76" s="42"/>
      <c r="C76" s="43"/>
      <c r="D76" s="43"/>
      <c r="E76" s="173" t="str">
        <f>E7</f>
        <v>Stavební úpravy a osdtranění části stavby č.p. 3044, ul. Generála Svobody Varnsdorf</v>
      </c>
      <c r="F76" s="35"/>
      <c r="G76" s="35"/>
      <c r="H76" s="35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114</v>
      </c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SO 00 - Vedlejší rozpočtové náklady</v>
      </c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21</v>
      </c>
      <c r="D80" s="43"/>
      <c r="E80" s="43"/>
      <c r="F80" s="30" t="str">
        <f>F12</f>
        <v>st.p.č.k. 2530, k.ú. Varnsdorf</v>
      </c>
      <c r="G80" s="43"/>
      <c r="H80" s="43"/>
      <c r="I80" s="35" t="s">
        <v>23</v>
      </c>
      <c r="J80" s="75" t="str">
        <f>IF(J12="","",J12)</f>
        <v>17. 12. 2024</v>
      </c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25</v>
      </c>
      <c r="D82" s="43"/>
      <c r="E82" s="43"/>
      <c r="F82" s="30" t="str">
        <f>E15</f>
        <v>Město Varnsdorf</v>
      </c>
      <c r="G82" s="43"/>
      <c r="H82" s="43"/>
      <c r="I82" s="35" t="s">
        <v>32</v>
      </c>
      <c r="J82" s="39" t="str">
        <f>E21</f>
        <v>Pavel Hruška</v>
      </c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30</v>
      </c>
      <c r="D83" s="43"/>
      <c r="E83" s="43"/>
      <c r="F83" s="30" t="str">
        <f>IF(E18="","",E18)</f>
        <v>Vyplň údaj</v>
      </c>
      <c r="G83" s="43"/>
      <c r="H83" s="43"/>
      <c r="I83" s="35" t="s">
        <v>35</v>
      </c>
      <c r="J83" s="39" t="str">
        <f>E24</f>
        <v>Pavel Hruška</v>
      </c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9"/>
      <c r="B85" s="190"/>
      <c r="C85" s="191" t="s">
        <v>128</v>
      </c>
      <c r="D85" s="192" t="s">
        <v>57</v>
      </c>
      <c r="E85" s="192" t="s">
        <v>53</v>
      </c>
      <c r="F85" s="192" t="s">
        <v>54</v>
      </c>
      <c r="G85" s="192" t="s">
        <v>129</v>
      </c>
      <c r="H85" s="192" t="s">
        <v>130</v>
      </c>
      <c r="I85" s="192" t="s">
        <v>131</v>
      </c>
      <c r="J85" s="192" t="s">
        <v>118</v>
      </c>
      <c r="K85" s="193" t="s">
        <v>132</v>
      </c>
      <c r="L85" s="194"/>
      <c r="M85" s="95" t="s">
        <v>19</v>
      </c>
      <c r="N85" s="96" t="s">
        <v>42</v>
      </c>
      <c r="O85" s="96" t="s">
        <v>133</v>
      </c>
      <c r="P85" s="96" t="s">
        <v>134</v>
      </c>
      <c r="Q85" s="96" t="s">
        <v>135</v>
      </c>
      <c r="R85" s="96" t="s">
        <v>136</v>
      </c>
      <c r="S85" s="96" t="s">
        <v>137</v>
      </c>
      <c r="T85" s="97" t="s">
        <v>138</v>
      </c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</row>
    <row r="86" s="2" customFormat="1" ht="22.8" customHeight="1">
      <c r="A86" s="41"/>
      <c r="B86" s="42"/>
      <c r="C86" s="102" t="s">
        <v>139</v>
      </c>
      <c r="D86" s="43"/>
      <c r="E86" s="43"/>
      <c r="F86" s="43"/>
      <c r="G86" s="43"/>
      <c r="H86" s="43"/>
      <c r="I86" s="43"/>
      <c r="J86" s="195">
        <f>BK86</f>
        <v>0</v>
      </c>
      <c r="K86" s="43"/>
      <c r="L86" s="47"/>
      <c r="M86" s="98"/>
      <c r="N86" s="196"/>
      <c r="O86" s="99"/>
      <c r="P86" s="197">
        <f>P87</f>
        <v>0</v>
      </c>
      <c r="Q86" s="99"/>
      <c r="R86" s="197">
        <f>R87</f>
        <v>0</v>
      </c>
      <c r="S86" s="99"/>
      <c r="T86" s="198">
        <f>T87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71</v>
      </c>
      <c r="AU86" s="20" t="s">
        <v>119</v>
      </c>
      <c r="BK86" s="199">
        <f>BK87</f>
        <v>0</v>
      </c>
    </row>
    <row r="87" s="12" customFormat="1" ht="25.92" customHeight="1">
      <c r="A87" s="12"/>
      <c r="B87" s="200"/>
      <c r="C87" s="201"/>
      <c r="D87" s="202" t="s">
        <v>71</v>
      </c>
      <c r="E87" s="203" t="s">
        <v>140</v>
      </c>
      <c r="F87" s="203" t="s">
        <v>78</v>
      </c>
      <c r="G87" s="201"/>
      <c r="H87" s="201"/>
      <c r="I87" s="204"/>
      <c r="J87" s="205">
        <f>BK87</f>
        <v>0</v>
      </c>
      <c r="K87" s="201"/>
      <c r="L87" s="206"/>
      <c r="M87" s="207"/>
      <c r="N87" s="208"/>
      <c r="O87" s="208"/>
      <c r="P87" s="209">
        <f>P88+P91+P94+P97+P100+P103</f>
        <v>0</v>
      </c>
      <c r="Q87" s="208"/>
      <c r="R87" s="209">
        <f>R88+R91+R94+R97+R100+R103</f>
        <v>0</v>
      </c>
      <c r="S87" s="208"/>
      <c r="T87" s="210">
        <f>T88+T91+T94+T97+T100+T103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141</v>
      </c>
      <c r="AT87" s="212" t="s">
        <v>71</v>
      </c>
      <c r="AU87" s="212" t="s">
        <v>72</v>
      </c>
      <c r="AY87" s="211" t="s">
        <v>142</v>
      </c>
      <c r="BK87" s="213">
        <f>BK88+BK91+BK94+BK97+BK100+BK103</f>
        <v>0</v>
      </c>
    </row>
    <row r="88" s="12" customFormat="1" ht="22.8" customHeight="1">
      <c r="A88" s="12"/>
      <c r="B88" s="200"/>
      <c r="C88" s="201"/>
      <c r="D88" s="202" t="s">
        <v>71</v>
      </c>
      <c r="E88" s="214" t="s">
        <v>143</v>
      </c>
      <c r="F88" s="214" t="s">
        <v>144</v>
      </c>
      <c r="G88" s="201"/>
      <c r="H88" s="201"/>
      <c r="I88" s="204"/>
      <c r="J88" s="215">
        <f>BK88</f>
        <v>0</v>
      </c>
      <c r="K88" s="201"/>
      <c r="L88" s="206"/>
      <c r="M88" s="207"/>
      <c r="N88" s="208"/>
      <c r="O88" s="208"/>
      <c r="P88" s="209">
        <f>SUM(P89:P90)</f>
        <v>0</v>
      </c>
      <c r="Q88" s="208"/>
      <c r="R88" s="209">
        <f>SUM(R89:R90)</f>
        <v>0</v>
      </c>
      <c r="S88" s="208"/>
      <c r="T88" s="210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1" t="s">
        <v>141</v>
      </c>
      <c r="AT88" s="212" t="s">
        <v>71</v>
      </c>
      <c r="AU88" s="212" t="s">
        <v>80</v>
      </c>
      <c r="AY88" s="211" t="s">
        <v>142</v>
      </c>
      <c r="BK88" s="213">
        <f>SUM(BK89:BK90)</f>
        <v>0</v>
      </c>
    </row>
    <row r="89" s="2" customFormat="1" ht="16.5" customHeight="1">
      <c r="A89" s="41"/>
      <c r="B89" s="42"/>
      <c r="C89" s="216" t="s">
        <v>80</v>
      </c>
      <c r="D89" s="216" t="s">
        <v>145</v>
      </c>
      <c r="E89" s="217" t="s">
        <v>146</v>
      </c>
      <c r="F89" s="218" t="s">
        <v>147</v>
      </c>
      <c r="G89" s="219" t="s">
        <v>148</v>
      </c>
      <c r="H89" s="220">
        <v>1</v>
      </c>
      <c r="I89" s="221"/>
      <c r="J89" s="222">
        <f>ROUND(I89*H89,2)</f>
        <v>0</v>
      </c>
      <c r="K89" s="218" t="s">
        <v>149</v>
      </c>
      <c r="L89" s="47"/>
      <c r="M89" s="223" t="s">
        <v>19</v>
      </c>
      <c r="N89" s="224" t="s">
        <v>43</v>
      </c>
      <c r="O89" s="87"/>
      <c r="P89" s="225">
        <f>O89*H89</f>
        <v>0</v>
      </c>
      <c r="Q89" s="225">
        <v>0</v>
      </c>
      <c r="R89" s="225">
        <f>Q89*H89</f>
        <v>0</v>
      </c>
      <c r="S89" s="225">
        <v>0</v>
      </c>
      <c r="T89" s="226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7" t="s">
        <v>150</v>
      </c>
      <c r="AT89" s="227" t="s">
        <v>145</v>
      </c>
      <c r="AU89" s="227" t="s">
        <v>82</v>
      </c>
      <c r="AY89" s="20" t="s">
        <v>142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80</v>
      </c>
      <c r="BK89" s="228">
        <f>ROUND(I89*H89,2)</f>
        <v>0</v>
      </c>
      <c r="BL89" s="20" t="s">
        <v>150</v>
      </c>
      <c r="BM89" s="227" t="s">
        <v>151</v>
      </c>
    </row>
    <row r="90" s="2" customFormat="1">
      <c r="A90" s="41"/>
      <c r="B90" s="42"/>
      <c r="C90" s="43"/>
      <c r="D90" s="229" t="s">
        <v>152</v>
      </c>
      <c r="E90" s="43"/>
      <c r="F90" s="230" t="s">
        <v>153</v>
      </c>
      <c r="G90" s="43"/>
      <c r="H90" s="43"/>
      <c r="I90" s="231"/>
      <c r="J90" s="43"/>
      <c r="K90" s="43"/>
      <c r="L90" s="47"/>
      <c r="M90" s="232"/>
      <c r="N90" s="233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152</v>
      </c>
      <c r="AU90" s="20" t="s">
        <v>82</v>
      </c>
    </row>
    <row r="91" s="12" customFormat="1" ht="22.8" customHeight="1">
      <c r="A91" s="12"/>
      <c r="B91" s="200"/>
      <c r="C91" s="201"/>
      <c r="D91" s="202" t="s">
        <v>71</v>
      </c>
      <c r="E91" s="214" t="s">
        <v>154</v>
      </c>
      <c r="F91" s="214" t="s">
        <v>155</v>
      </c>
      <c r="G91" s="201"/>
      <c r="H91" s="201"/>
      <c r="I91" s="204"/>
      <c r="J91" s="215">
        <f>BK91</f>
        <v>0</v>
      </c>
      <c r="K91" s="201"/>
      <c r="L91" s="206"/>
      <c r="M91" s="207"/>
      <c r="N91" s="208"/>
      <c r="O91" s="208"/>
      <c r="P91" s="209">
        <f>SUM(P92:P93)</f>
        <v>0</v>
      </c>
      <c r="Q91" s="208"/>
      <c r="R91" s="209">
        <f>SUM(R92:R93)</f>
        <v>0</v>
      </c>
      <c r="S91" s="208"/>
      <c r="T91" s="210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141</v>
      </c>
      <c r="AT91" s="212" t="s">
        <v>71</v>
      </c>
      <c r="AU91" s="212" t="s">
        <v>80</v>
      </c>
      <c r="AY91" s="211" t="s">
        <v>142</v>
      </c>
      <c r="BK91" s="213">
        <f>SUM(BK92:BK93)</f>
        <v>0</v>
      </c>
    </row>
    <row r="92" s="2" customFormat="1" ht="33" customHeight="1">
      <c r="A92" s="41"/>
      <c r="B92" s="42"/>
      <c r="C92" s="216" t="s">
        <v>82</v>
      </c>
      <c r="D92" s="216" t="s">
        <v>145</v>
      </c>
      <c r="E92" s="217" t="s">
        <v>156</v>
      </c>
      <c r="F92" s="218" t="s">
        <v>157</v>
      </c>
      <c r="G92" s="219" t="s">
        <v>148</v>
      </c>
      <c r="H92" s="220">
        <v>1</v>
      </c>
      <c r="I92" s="221"/>
      <c r="J92" s="222">
        <f>ROUND(I92*H92,2)</f>
        <v>0</v>
      </c>
      <c r="K92" s="218" t="s">
        <v>149</v>
      </c>
      <c r="L92" s="47"/>
      <c r="M92" s="223" t="s">
        <v>19</v>
      </c>
      <c r="N92" s="224" t="s">
        <v>43</v>
      </c>
      <c r="O92" s="87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7" t="s">
        <v>150</v>
      </c>
      <c r="AT92" s="227" t="s">
        <v>145</v>
      </c>
      <c r="AU92" s="227" t="s">
        <v>82</v>
      </c>
      <c r="AY92" s="20" t="s">
        <v>142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80</v>
      </c>
      <c r="BK92" s="228">
        <f>ROUND(I92*H92,2)</f>
        <v>0</v>
      </c>
      <c r="BL92" s="20" t="s">
        <v>150</v>
      </c>
      <c r="BM92" s="227" t="s">
        <v>158</v>
      </c>
    </row>
    <row r="93" s="2" customFormat="1">
      <c r="A93" s="41"/>
      <c r="B93" s="42"/>
      <c r="C93" s="43"/>
      <c r="D93" s="229" t="s">
        <v>152</v>
      </c>
      <c r="E93" s="43"/>
      <c r="F93" s="230" t="s">
        <v>159</v>
      </c>
      <c r="G93" s="43"/>
      <c r="H93" s="43"/>
      <c r="I93" s="231"/>
      <c r="J93" s="43"/>
      <c r="K93" s="43"/>
      <c r="L93" s="47"/>
      <c r="M93" s="232"/>
      <c r="N93" s="233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152</v>
      </c>
      <c r="AU93" s="20" t="s">
        <v>82</v>
      </c>
    </row>
    <row r="94" s="12" customFormat="1" ht="22.8" customHeight="1">
      <c r="A94" s="12"/>
      <c r="B94" s="200"/>
      <c r="C94" s="201"/>
      <c r="D94" s="202" t="s">
        <v>71</v>
      </c>
      <c r="E94" s="214" t="s">
        <v>160</v>
      </c>
      <c r="F94" s="214" t="s">
        <v>161</v>
      </c>
      <c r="G94" s="201"/>
      <c r="H94" s="201"/>
      <c r="I94" s="204"/>
      <c r="J94" s="215">
        <f>BK94</f>
        <v>0</v>
      </c>
      <c r="K94" s="201"/>
      <c r="L94" s="206"/>
      <c r="M94" s="207"/>
      <c r="N94" s="208"/>
      <c r="O94" s="208"/>
      <c r="P94" s="209">
        <f>SUM(P95:P96)</f>
        <v>0</v>
      </c>
      <c r="Q94" s="208"/>
      <c r="R94" s="209">
        <f>SUM(R95:R96)</f>
        <v>0</v>
      </c>
      <c r="S94" s="208"/>
      <c r="T94" s="210">
        <f>SUM(T95:T96)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141</v>
      </c>
      <c r="AT94" s="212" t="s">
        <v>71</v>
      </c>
      <c r="AU94" s="212" t="s">
        <v>80</v>
      </c>
      <c r="AY94" s="211" t="s">
        <v>142</v>
      </c>
      <c r="BK94" s="213">
        <f>SUM(BK95:BK96)</f>
        <v>0</v>
      </c>
    </row>
    <row r="95" s="2" customFormat="1" ht="16.5" customHeight="1">
      <c r="A95" s="41"/>
      <c r="B95" s="42"/>
      <c r="C95" s="216" t="s">
        <v>107</v>
      </c>
      <c r="D95" s="216" t="s">
        <v>145</v>
      </c>
      <c r="E95" s="217" t="s">
        <v>162</v>
      </c>
      <c r="F95" s="218" t="s">
        <v>161</v>
      </c>
      <c r="G95" s="219" t="s">
        <v>148</v>
      </c>
      <c r="H95" s="220">
        <v>1</v>
      </c>
      <c r="I95" s="221"/>
      <c r="J95" s="222">
        <f>ROUND(I95*H95,2)</f>
        <v>0</v>
      </c>
      <c r="K95" s="218" t="s">
        <v>149</v>
      </c>
      <c r="L95" s="47"/>
      <c r="M95" s="223" t="s">
        <v>19</v>
      </c>
      <c r="N95" s="224" t="s">
        <v>43</v>
      </c>
      <c r="O95" s="87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7" t="s">
        <v>150</v>
      </c>
      <c r="AT95" s="227" t="s">
        <v>145</v>
      </c>
      <c r="AU95" s="227" t="s">
        <v>82</v>
      </c>
      <c r="AY95" s="20" t="s">
        <v>142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80</v>
      </c>
      <c r="BK95" s="228">
        <f>ROUND(I95*H95,2)</f>
        <v>0</v>
      </c>
      <c r="BL95" s="20" t="s">
        <v>150</v>
      </c>
      <c r="BM95" s="227" t="s">
        <v>163</v>
      </c>
    </row>
    <row r="96" s="2" customFormat="1">
      <c r="A96" s="41"/>
      <c r="B96" s="42"/>
      <c r="C96" s="43"/>
      <c r="D96" s="229" t="s">
        <v>152</v>
      </c>
      <c r="E96" s="43"/>
      <c r="F96" s="230" t="s">
        <v>164</v>
      </c>
      <c r="G96" s="43"/>
      <c r="H96" s="43"/>
      <c r="I96" s="231"/>
      <c r="J96" s="43"/>
      <c r="K96" s="43"/>
      <c r="L96" s="47"/>
      <c r="M96" s="232"/>
      <c r="N96" s="233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152</v>
      </c>
      <c r="AU96" s="20" t="s">
        <v>82</v>
      </c>
    </row>
    <row r="97" s="12" customFormat="1" ht="22.8" customHeight="1">
      <c r="A97" s="12"/>
      <c r="B97" s="200"/>
      <c r="C97" s="201"/>
      <c r="D97" s="202" t="s">
        <v>71</v>
      </c>
      <c r="E97" s="214" t="s">
        <v>165</v>
      </c>
      <c r="F97" s="214" t="s">
        <v>166</v>
      </c>
      <c r="G97" s="201"/>
      <c r="H97" s="201"/>
      <c r="I97" s="204"/>
      <c r="J97" s="215">
        <f>BK97</f>
        <v>0</v>
      </c>
      <c r="K97" s="201"/>
      <c r="L97" s="206"/>
      <c r="M97" s="207"/>
      <c r="N97" s="208"/>
      <c r="O97" s="208"/>
      <c r="P97" s="209">
        <f>SUM(P98:P99)</f>
        <v>0</v>
      </c>
      <c r="Q97" s="208"/>
      <c r="R97" s="209">
        <f>SUM(R98:R99)</f>
        <v>0</v>
      </c>
      <c r="S97" s="208"/>
      <c r="T97" s="210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141</v>
      </c>
      <c r="AT97" s="212" t="s">
        <v>71</v>
      </c>
      <c r="AU97" s="212" t="s">
        <v>80</v>
      </c>
      <c r="AY97" s="211" t="s">
        <v>142</v>
      </c>
      <c r="BK97" s="213">
        <f>SUM(BK98:BK99)</f>
        <v>0</v>
      </c>
    </row>
    <row r="98" s="2" customFormat="1" ht="24.15" customHeight="1">
      <c r="A98" s="41"/>
      <c r="B98" s="42"/>
      <c r="C98" s="216" t="s">
        <v>167</v>
      </c>
      <c r="D98" s="216" t="s">
        <v>145</v>
      </c>
      <c r="E98" s="217" t="s">
        <v>168</v>
      </c>
      <c r="F98" s="218" t="s">
        <v>169</v>
      </c>
      <c r="G98" s="219" t="s">
        <v>148</v>
      </c>
      <c r="H98" s="220">
        <v>1</v>
      </c>
      <c r="I98" s="221"/>
      <c r="J98" s="222">
        <f>ROUND(I98*H98,2)</f>
        <v>0</v>
      </c>
      <c r="K98" s="218" t="s">
        <v>149</v>
      </c>
      <c r="L98" s="47"/>
      <c r="M98" s="223" t="s">
        <v>19</v>
      </c>
      <c r="N98" s="224" t="s">
        <v>43</v>
      </c>
      <c r="O98" s="87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7" t="s">
        <v>150</v>
      </c>
      <c r="AT98" s="227" t="s">
        <v>145</v>
      </c>
      <c r="AU98" s="227" t="s">
        <v>82</v>
      </c>
      <c r="AY98" s="20" t="s">
        <v>142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80</v>
      </c>
      <c r="BK98" s="228">
        <f>ROUND(I98*H98,2)</f>
        <v>0</v>
      </c>
      <c r="BL98" s="20" t="s">
        <v>150</v>
      </c>
      <c r="BM98" s="227" t="s">
        <v>170</v>
      </c>
    </row>
    <row r="99" s="2" customFormat="1">
      <c r="A99" s="41"/>
      <c r="B99" s="42"/>
      <c r="C99" s="43"/>
      <c r="D99" s="229" t="s">
        <v>152</v>
      </c>
      <c r="E99" s="43"/>
      <c r="F99" s="230" t="s">
        <v>171</v>
      </c>
      <c r="G99" s="43"/>
      <c r="H99" s="43"/>
      <c r="I99" s="231"/>
      <c r="J99" s="43"/>
      <c r="K99" s="43"/>
      <c r="L99" s="47"/>
      <c r="M99" s="232"/>
      <c r="N99" s="23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152</v>
      </c>
      <c r="AU99" s="20" t="s">
        <v>82</v>
      </c>
    </row>
    <row r="100" s="12" customFormat="1" ht="22.8" customHeight="1">
      <c r="A100" s="12"/>
      <c r="B100" s="200"/>
      <c r="C100" s="201"/>
      <c r="D100" s="202" t="s">
        <v>71</v>
      </c>
      <c r="E100" s="214" t="s">
        <v>172</v>
      </c>
      <c r="F100" s="214" t="s">
        <v>173</v>
      </c>
      <c r="G100" s="201"/>
      <c r="H100" s="201"/>
      <c r="I100" s="204"/>
      <c r="J100" s="215">
        <f>BK100</f>
        <v>0</v>
      </c>
      <c r="K100" s="201"/>
      <c r="L100" s="206"/>
      <c r="M100" s="207"/>
      <c r="N100" s="208"/>
      <c r="O100" s="208"/>
      <c r="P100" s="209">
        <f>SUM(P101:P102)</f>
        <v>0</v>
      </c>
      <c r="Q100" s="208"/>
      <c r="R100" s="209">
        <f>SUM(R101:R102)</f>
        <v>0</v>
      </c>
      <c r="S100" s="208"/>
      <c r="T100" s="210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1" t="s">
        <v>141</v>
      </c>
      <c r="AT100" s="212" t="s">
        <v>71</v>
      </c>
      <c r="AU100" s="212" t="s">
        <v>80</v>
      </c>
      <c r="AY100" s="211" t="s">
        <v>142</v>
      </c>
      <c r="BK100" s="213">
        <f>SUM(BK101:BK102)</f>
        <v>0</v>
      </c>
    </row>
    <row r="101" s="2" customFormat="1" ht="16.5" customHeight="1">
      <c r="A101" s="41"/>
      <c r="B101" s="42"/>
      <c r="C101" s="216" t="s">
        <v>141</v>
      </c>
      <c r="D101" s="216" t="s">
        <v>145</v>
      </c>
      <c r="E101" s="217" t="s">
        <v>174</v>
      </c>
      <c r="F101" s="218" t="s">
        <v>173</v>
      </c>
      <c r="G101" s="219" t="s">
        <v>148</v>
      </c>
      <c r="H101" s="220">
        <v>1</v>
      </c>
      <c r="I101" s="221"/>
      <c r="J101" s="222">
        <f>ROUND(I101*H101,2)</f>
        <v>0</v>
      </c>
      <c r="K101" s="218" t="s">
        <v>149</v>
      </c>
      <c r="L101" s="47"/>
      <c r="M101" s="223" t="s">
        <v>19</v>
      </c>
      <c r="N101" s="224" t="s">
        <v>43</v>
      </c>
      <c r="O101" s="87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7" t="s">
        <v>150</v>
      </c>
      <c r="AT101" s="227" t="s">
        <v>145</v>
      </c>
      <c r="AU101" s="227" t="s">
        <v>82</v>
      </c>
      <c r="AY101" s="20" t="s">
        <v>142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80</v>
      </c>
      <c r="BK101" s="228">
        <f>ROUND(I101*H101,2)</f>
        <v>0</v>
      </c>
      <c r="BL101" s="20" t="s">
        <v>150</v>
      </c>
      <c r="BM101" s="227" t="s">
        <v>175</v>
      </c>
    </row>
    <row r="102" s="2" customFormat="1">
      <c r="A102" s="41"/>
      <c r="B102" s="42"/>
      <c r="C102" s="43"/>
      <c r="D102" s="229" t="s">
        <v>152</v>
      </c>
      <c r="E102" s="43"/>
      <c r="F102" s="230" t="s">
        <v>176</v>
      </c>
      <c r="G102" s="43"/>
      <c r="H102" s="43"/>
      <c r="I102" s="231"/>
      <c r="J102" s="43"/>
      <c r="K102" s="43"/>
      <c r="L102" s="47"/>
      <c r="M102" s="232"/>
      <c r="N102" s="233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152</v>
      </c>
      <c r="AU102" s="20" t="s">
        <v>82</v>
      </c>
    </row>
    <row r="103" s="12" customFormat="1" ht="22.8" customHeight="1">
      <c r="A103" s="12"/>
      <c r="B103" s="200"/>
      <c r="C103" s="201"/>
      <c r="D103" s="202" t="s">
        <v>71</v>
      </c>
      <c r="E103" s="214" t="s">
        <v>177</v>
      </c>
      <c r="F103" s="214" t="s">
        <v>178</v>
      </c>
      <c r="G103" s="201"/>
      <c r="H103" s="201"/>
      <c r="I103" s="204"/>
      <c r="J103" s="215">
        <f>BK103</f>
        <v>0</v>
      </c>
      <c r="K103" s="201"/>
      <c r="L103" s="206"/>
      <c r="M103" s="207"/>
      <c r="N103" s="208"/>
      <c r="O103" s="208"/>
      <c r="P103" s="209">
        <f>SUM(P104:P105)</f>
        <v>0</v>
      </c>
      <c r="Q103" s="208"/>
      <c r="R103" s="209">
        <f>SUM(R104:R105)</f>
        <v>0</v>
      </c>
      <c r="S103" s="208"/>
      <c r="T103" s="210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1" t="s">
        <v>141</v>
      </c>
      <c r="AT103" s="212" t="s">
        <v>71</v>
      </c>
      <c r="AU103" s="212" t="s">
        <v>80</v>
      </c>
      <c r="AY103" s="211" t="s">
        <v>142</v>
      </c>
      <c r="BK103" s="213">
        <f>SUM(BK104:BK105)</f>
        <v>0</v>
      </c>
    </row>
    <row r="104" s="2" customFormat="1" ht="44.25" customHeight="1">
      <c r="A104" s="41"/>
      <c r="B104" s="42"/>
      <c r="C104" s="216" t="s">
        <v>179</v>
      </c>
      <c r="D104" s="216" t="s">
        <v>145</v>
      </c>
      <c r="E104" s="217" t="s">
        <v>180</v>
      </c>
      <c r="F104" s="218" t="s">
        <v>181</v>
      </c>
      <c r="G104" s="219" t="s">
        <v>148</v>
      </c>
      <c r="H104" s="220">
        <v>1</v>
      </c>
      <c r="I104" s="221"/>
      <c r="J104" s="222">
        <f>ROUND(I104*H104,2)</f>
        <v>0</v>
      </c>
      <c r="K104" s="218" t="s">
        <v>149</v>
      </c>
      <c r="L104" s="47"/>
      <c r="M104" s="223" t="s">
        <v>19</v>
      </c>
      <c r="N104" s="224" t="s">
        <v>43</v>
      </c>
      <c r="O104" s="87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7" t="s">
        <v>150</v>
      </c>
      <c r="AT104" s="227" t="s">
        <v>145</v>
      </c>
      <c r="AU104" s="227" t="s">
        <v>82</v>
      </c>
      <c r="AY104" s="20" t="s">
        <v>142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80</v>
      </c>
      <c r="BK104" s="228">
        <f>ROUND(I104*H104,2)</f>
        <v>0</v>
      </c>
      <c r="BL104" s="20" t="s">
        <v>150</v>
      </c>
      <c r="BM104" s="227" t="s">
        <v>182</v>
      </c>
    </row>
    <row r="105" s="2" customFormat="1">
      <c r="A105" s="41"/>
      <c r="B105" s="42"/>
      <c r="C105" s="43"/>
      <c r="D105" s="229" t="s">
        <v>152</v>
      </c>
      <c r="E105" s="43"/>
      <c r="F105" s="230" t="s">
        <v>183</v>
      </c>
      <c r="G105" s="43"/>
      <c r="H105" s="43"/>
      <c r="I105" s="231"/>
      <c r="J105" s="43"/>
      <c r="K105" s="43"/>
      <c r="L105" s="47"/>
      <c r="M105" s="234"/>
      <c r="N105" s="235"/>
      <c r="O105" s="236"/>
      <c r="P105" s="236"/>
      <c r="Q105" s="236"/>
      <c r="R105" s="236"/>
      <c r="S105" s="236"/>
      <c r="T105" s="237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152</v>
      </c>
      <c r="AU105" s="20" t="s">
        <v>82</v>
      </c>
    </row>
    <row r="106" s="2" customFormat="1" ht="6.96" customHeight="1">
      <c r="A106" s="41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47"/>
      <c r="M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</sheetData>
  <sheetProtection sheet="1" autoFilter="0" formatColumns="0" formatRows="0" objects="1" scenarios="1" spinCount="100000" saltValue="QUqdUo9uweyjDm7sxzenKqVkoRbHYmrfnpdyEU1GQSabyRV2Zd6dYs67IhSIFLJu7RW76NQEXHB9H1hj6B5RXA==" hashValue="jgwSrU05tRzZnkAgSRykKsk1yhK0vcDRTn+xPXannblMcrkRW0Ocuv//nMQN+T5eXavp9dwokb/MkI4XtE2wFQ==" algorithmName="SHA-512" password="CC35"/>
  <autoFilter ref="C85:K10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1/012414000"/>
    <hyperlink ref="F93" r:id="rId2" display="https://podminky.urs.cz/item/CS_URS_2025_01/020001000"/>
    <hyperlink ref="F96" r:id="rId3" display="https://podminky.urs.cz/item/CS_URS_2025_01/030001000"/>
    <hyperlink ref="F99" r:id="rId4" display="https://podminky.urs.cz/item/CS_URS_2025_01/045002000"/>
    <hyperlink ref="F102" r:id="rId5" display="https://podminky.urs.cz/item/CS_URS_2025_01/060001000"/>
    <hyperlink ref="F105" r:id="rId6" display="https://podminky.urs.cz/item/CS_URS_2025_01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82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26.25" customHeight="1">
      <c r="B7" s="23"/>
      <c r="E7" s="147" t="str">
        <f>'Rekapitulace stavby'!K6</f>
        <v>Stavební úpravy a osdtranění části stavby č.p. 3044, ul. Generála Svobody Varnsdorf</v>
      </c>
      <c r="F7" s="146"/>
      <c r="G7" s="146"/>
      <c r="H7" s="146"/>
      <c r="L7" s="23"/>
    </row>
    <row r="8" s="1" customFormat="1" ht="12" customHeight="1">
      <c r="B8" s="23"/>
      <c r="D8" s="146" t="s">
        <v>114</v>
      </c>
      <c r="L8" s="23"/>
    </row>
    <row r="9" s="2" customFormat="1" ht="16.5" customHeight="1">
      <c r="A9" s="41"/>
      <c r="B9" s="47"/>
      <c r="C9" s="41"/>
      <c r="D9" s="41"/>
      <c r="E9" s="147" t="s">
        <v>184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185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186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17. 12. 2024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27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30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32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33</v>
      </c>
      <c r="F23" s="41"/>
      <c r="G23" s="41"/>
      <c r="H23" s="41"/>
      <c r="I23" s="146" t="s">
        <v>29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35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33</v>
      </c>
      <c r="F26" s="41"/>
      <c r="G26" s="41"/>
      <c r="H26" s="41"/>
      <c r="I26" s="146" t="s">
        <v>29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36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38</v>
      </c>
      <c r="E32" s="41"/>
      <c r="F32" s="41"/>
      <c r="G32" s="41"/>
      <c r="H32" s="41"/>
      <c r="I32" s="41"/>
      <c r="J32" s="157">
        <f>ROUND(J89,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40</v>
      </c>
      <c r="G34" s="41"/>
      <c r="H34" s="41"/>
      <c r="I34" s="158" t="s">
        <v>39</v>
      </c>
      <c r="J34" s="158" t="s">
        <v>41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42</v>
      </c>
      <c r="E35" s="146" t="s">
        <v>43</v>
      </c>
      <c r="F35" s="160">
        <f>ROUND((SUM(BE89:BE239)),  2)</f>
        <v>0</v>
      </c>
      <c r="G35" s="41"/>
      <c r="H35" s="41"/>
      <c r="I35" s="161">
        <v>0.20999999999999999</v>
      </c>
      <c r="J35" s="160">
        <f>ROUND(((SUM(BE89:BE239))*I35),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44</v>
      </c>
      <c r="F36" s="160">
        <f>ROUND((SUM(BF89:BF239)),  2)</f>
        <v>0</v>
      </c>
      <c r="G36" s="41"/>
      <c r="H36" s="41"/>
      <c r="I36" s="161">
        <v>0.12</v>
      </c>
      <c r="J36" s="160">
        <f>ROUND(((SUM(BF89:BF239))*I36),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45</v>
      </c>
      <c r="F37" s="160">
        <f>ROUND((SUM(BG89:BG239)),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46</v>
      </c>
      <c r="F38" s="160">
        <f>ROUND((SUM(BH89:BH239)),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47</v>
      </c>
      <c r="F39" s="160">
        <f>ROUND((SUM(BI89:BI239)),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48</v>
      </c>
      <c r="E41" s="164"/>
      <c r="F41" s="164"/>
      <c r="G41" s="165" t="s">
        <v>49</v>
      </c>
      <c r="H41" s="166" t="s">
        <v>50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116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3" t="str">
        <f>E7</f>
        <v>Stavební úpravy a osdtranění části stavby č.p. 3044, ul. Generála Svobody Varnsdorf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184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185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01.1 - Část stavby B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st.p.č.k. 2530, k.ú. Varnsdorf</v>
      </c>
      <c r="G56" s="43"/>
      <c r="H56" s="43"/>
      <c r="I56" s="35" t="s">
        <v>23</v>
      </c>
      <c r="J56" s="75" t="str">
        <f>IF(J14="","",J14)</f>
        <v>17. 12. 2024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Město Varnsdorf</v>
      </c>
      <c r="G58" s="43"/>
      <c r="H58" s="43"/>
      <c r="I58" s="35" t="s">
        <v>32</v>
      </c>
      <c r="J58" s="39" t="str">
        <f>E23</f>
        <v>Pavel Hruška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>Pavel Hruška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117</v>
      </c>
      <c r="D61" s="175"/>
      <c r="E61" s="175"/>
      <c r="F61" s="175"/>
      <c r="G61" s="175"/>
      <c r="H61" s="175"/>
      <c r="I61" s="175"/>
      <c r="J61" s="176" t="s">
        <v>118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70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119</v>
      </c>
    </row>
    <row r="64" s="9" customFormat="1" ht="24.96" customHeight="1">
      <c r="A64" s="9"/>
      <c r="B64" s="178"/>
      <c r="C64" s="179"/>
      <c r="D64" s="180" t="s">
        <v>187</v>
      </c>
      <c r="E64" s="181"/>
      <c r="F64" s="181"/>
      <c r="G64" s="181"/>
      <c r="H64" s="181"/>
      <c r="I64" s="181"/>
      <c r="J64" s="182">
        <f>J90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188</v>
      </c>
      <c r="E65" s="186"/>
      <c r="F65" s="186"/>
      <c r="G65" s="186"/>
      <c r="H65" s="186"/>
      <c r="I65" s="186"/>
      <c r="J65" s="187">
        <f>J91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189</v>
      </c>
      <c r="E66" s="186"/>
      <c r="F66" s="186"/>
      <c r="G66" s="186"/>
      <c r="H66" s="186"/>
      <c r="I66" s="186"/>
      <c r="J66" s="187">
        <f>J166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190</v>
      </c>
      <c r="E67" s="186"/>
      <c r="F67" s="186"/>
      <c r="G67" s="186"/>
      <c r="H67" s="186"/>
      <c r="I67" s="186"/>
      <c r="J67" s="187">
        <f>J219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127</v>
      </c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6.25" customHeight="1">
      <c r="A77" s="41"/>
      <c r="B77" s="42"/>
      <c r="C77" s="43"/>
      <c r="D77" s="43"/>
      <c r="E77" s="173" t="str">
        <f>E7</f>
        <v>Stavební úpravy a osdtranění části stavby č.p. 3044, ul. Generála Svobody Varnsdorf</v>
      </c>
      <c r="F77" s="35"/>
      <c r="G77" s="35"/>
      <c r="H77" s="35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114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3" t="s">
        <v>184</v>
      </c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185</v>
      </c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SO 01.1 - Část stavby B</v>
      </c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F14</f>
        <v>st.p.č.k. 2530, k.ú. Varnsdorf</v>
      </c>
      <c r="G83" s="43"/>
      <c r="H83" s="43"/>
      <c r="I83" s="35" t="s">
        <v>23</v>
      </c>
      <c r="J83" s="75" t="str">
        <f>IF(J14="","",J14)</f>
        <v>17. 12. 2024</v>
      </c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25</v>
      </c>
      <c r="D85" s="43"/>
      <c r="E85" s="43"/>
      <c r="F85" s="30" t="str">
        <f>E17</f>
        <v>Město Varnsdorf</v>
      </c>
      <c r="G85" s="43"/>
      <c r="H85" s="43"/>
      <c r="I85" s="35" t="s">
        <v>32</v>
      </c>
      <c r="J85" s="39" t="str">
        <f>E23</f>
        <v>Pavel Hruška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30</v>
      </c>
      <c r="D86" s="43"/>
      <c r="E86" s="43"/>
      <c r="F86" s="30" t="str">
        <f>IF(E20="","",E20)</f>
        <v>Vyplň údaj</v>
      </c>
      <c r="G86" s="43"/>
      <c r="H86" s="43"/>
      <c r="I86" s="35" t="s">
        <v>35</v>
      </c>
      <c r="J86" s="39" t="str">
        <f>E26</f>
        <v>Pavel Hruška</v>
      </c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9"/>
      <c r="B88" s="190"/>
      <c r="C88" s="191" t="s">
        <v>128</v>
      </c>
      <c r="D88" s="192" t="s">
        <v>57</v>
      </c>
      <c r="E88" s="192" t="s">
        <v>53</v>
      </c>
      <c r="F88" s="192" t="s">
        <v>54</v>
      </c>
      <c r="G88" s="192" t="s">
        <v>129</v>
      </c>
      <c r="H88" s="192" t="s">
        <v>130</v>
      </c>
      <c r="I88" s="192" t="s">
        <v>131</v>
      </c>
      <c r="J88" s="192" t="s">
        <v>118</v>
      </c>
      <c r="K88" s="193" t="s">
        <v>132</v>
      </c>
      <c r="L88" s="194"/>
      <c r="M88" s="95" t="s">
        <v>19</v>
      </c>
      <c r="N88" s="96" t="s">
        <v>42</v>
      </c>
      <c r="O88" s="96" t="s">
        <v>133</v>
      </c>
      <c r="P88" s="96" t="s">
        <v>134</v>
      </c>
      <c r="Q88" s="96" t="s">
        <v>135</v>
      </c>
      <c r="R88" s="96" t="s">
        <v>136</v>
      </c>
      <c r="S88" s="96" t="s">
        <v>137</v>
      </c>
      <c r="T88" s="97" t="s">
        <v>138</v>
      </c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</row>
    <row r="89" s="2" customFormat="1" ht="22.8" customHeight="1">
      <c r="A89" s="41"/>
      <c r="B89" s="42"/>
      <c r="C89" s="102" t="s">
        <v>139</v>
      </c>
      <c r="D89" s="43"/>
      <c r="E89" s="43"/>
      <c r="F89" s="43"/>
      <c r="G89" s="43"/>
      <c r="H89" s="43"/>
      <c r="I89" s="43"/>
      <c r="J89" s="195">
        <f>BK89</f>
        <v>0</v>
      </c>
      <c r="K89" s="43"/>
      <c r="L89" s="47"/>
      <c r="M89" s="98"/>
      <c r="N89" s="196"/>
      <c r="O89" s="99"/>
      <c r="P89" s="197">
        <f>P90</f>
        <v>0</v>
      </c>
      <c r="Q89" s="99"/>
      <c r="R89" s="197">
        <f>R90</f>
        <v>0.00086400000000000008</v>
      </c>
      <c r="S89" s="99"/>
      <c r="T89" s="198">
        <f>T90</f>
        <v>890.23145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119</v>
      </c>
      <c r="BK89" s="199">
        <f>BK90</f>
        <v>0</v>
      </c>
    </row>
    <row r="90" s="12" customFormat="1" ht="25.92" customHeight="1">
      <c r="A90" s="12"/>
      <c r="B90" s="200"/>
      <c r="C90" s="201"/>
      <c r="D90" s="202" t="s">
        <v>71</v>
      </c>
      <c r="E90" s="203" t="s">
        <v>191</v>
      </c>
      <c r="F90" s="203" t="s">
        <v>192</v>
      </c>
      <c r="G90" s="201"/>
      <c r="H90" s="201"/>
      <c r="I90" s="204"/>
      <c r="J90" s="205">
        <f>BK90</f>
        <v>0</v>
      </c>
      <c r="K90" s="201"/>
      <c r="L90" s="206"/>
      <c r="M90" s="207"/>
      <c r="N90" s="208"/>
      <c r="O90" s="208"/>
      <c r="P90" s="209">
        <f>P91+P166+P219</f>
        <v>0</v>
      </c>
      <c r="Q90" s="208"/>
      <c r="R90" s="209">
        <f>R91+R166+R219</f>
        <v>0.00086400000000000008</v>
      </c>
      <c r="S90" s="208"/>
      <c r="T90" s="210">
        <f>T91+T166+T219</f>
        <v>890.23145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80</v>
      </c>
      <c r="AT90" s="212" t="s">
        <v>71</v>
      </c>
      <c r="AU90" s="212" t="s">
        <v>72</v>
      </c>
      <c r="AY90" s="211" t="s">
        <v>142</v>
      </c>
      <c r="BK90" s="213">
        <f>BK91+BK166+BK219</f>
        <v>0</v>
      </c>
    </row>
    <row r="91" s="12" customFormat="1" ht="22.8" customHeight="1">
      <c r="A91" s="12"/>
      <c r="B91" s="200"/>
      <c r="C91" s="201"/>
      <c r="D91" s="202" t="s">
        <v>71</v>
      </c>
      <c r="E91" s="214" t="s">
        <v>80</v>
      </c>
      <c r="F91" s="214" t="s">
        <v>193</v>
      </c>
      <c r="G91" s="201"/>
      <c r="H91" s="201"/>
      <c r="I91" s="204"/>
      <c r="J91" s="215">
        <f>BK91</f>
        <v>0</v>
      </c>
      <c r="K91" s="201"/>
      <c r="L91" s="206"/>
      <c r="M91" s="207"/>
      <c r="N91" s="208"/>
      <c r="O91" s="208"/>
      <c r="P91" s="209">
        <f>SUM(P92:P165)</f>
        <v>0</v>
      </c>
      <c r="Q91" s="208"/>
      <c r="R91" s="209">
        <f>SUM(R92:R165)</f>
        <v>0</v>
      </c>
      <c r="S91" s="208"/>
      <c r="T91" s="210">
        <f>SUM(T92:T165)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80</v>
      </c>
      <c r="AT91" s="212" t="s">
        <v>71</v>
      </c>
      <c r="AU91" s="212" t="s">
        <v>80</v>
      </c>
      <c r="AY91" s="211" t="s">
        <v>142</v>
      </c>
      <c r="BK91" s="213">
        <f>SUM(BK92:BK165)</f>
        <v>0</v>
      </c>
    </row>
    <row r="92" s="2" customFormat="1" ht="37.8" customHeight="1">
      <c r="A92" s="41"/>
      <c r="B92" s="42"/>
      <c r="C92" s="216" t="s">
        <v>80</v>
      </c>
      <c r="D92" s="216" t="s">
        <v>145</v>
      </c>
      <c r="E92" s="217" t="s">
        <v>194</v>
      </c>
      <c r="F92" s="218" t="s">
        <v>195</v>
      </c>
      <c r="G92" s="219" t="s">
        <v>196</v>
      </c>
      <c r="H92" s="220">
        <v>2</v>
      </c>
      <c r="I92" s="221"/>
      <c r="J92" s="222">
        <f>ROUND(I92*H92,2)</f>
        <v>0</v>
      </c>
      <c r="K92" s="218" t="s">
        <v>149</v>
      </c>
      <c r="L92" s="47"/>
      <c r="M92" s="223" t="s">
        <v>19</v>
      </c>
      <c r="N92" s="224" t="s">
        <v>43</v>
      </c>
      <c r="O92" s="87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7" t="s">
        <v>167</v>
      </c>
      <c r="AT92" s="227" t="s">
        <v>145</v>
      </c>
      <c r="AU92" s="227" t="s">
        <v>82</v>
      </c>
      <c r="AY92" s="20" t="s">
        <v>142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80</v>
      </c>
      <c r="BK92" s="228">
        <f>ROUND(I92*H92,2)</f>
        <v>0</v>
      </c>
      <c r="BL92" s="20" t="s">
        <v>167</v>
      </c>
      <c r="BM92" s="227" t="s">
        <v>197</v>
      </c>
    </row>
    <row r="93" s="2" customFormat="1">
      <c r="A93" s="41"/>
      <c r="B93" s="42"/>
      <c r="C93" s="43"/>
      <c r="D93" s="229" t="s">
        <v>152</v>
      </c>
      <c r="E93" s="43"/>
      <c r="F93" s="230" t="s">
        <v>198</v>
      </c>
      <c r="G93" s="43"/>
      <c r="H93" s="43"/>
      <c r="I93" s="231"/>
      <c r="J93" s="43"/>
      <c r="K93" s="43"/>
      <c r="L93" s="47"/>
      <c r="M93" s="232"/>
      <c r="N93" s="233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152</v>
      </c>
      <c r="AU93" s="20" t="s">
        <v>82</v>
      </c>
    </row>
    <row r="94" s="2" customFormat="1" ht="37.8" customHeight="1">
      <c r="A94" s="41"/>
      <c r="B94" s="42"/>
      <c r="C94" s="216" t="s">
        <v>82</v>
      </c>
      <c r="D94" s="216" t="s">
        <v>145</v>
      </c>
      <c r="E94" s="217" t="s">
        <v>199</v>
      </c>
      <c r="F94" s="218" t="s">
        <v>200</v>
      </c>
      <c r="G94" s="219" t="s">
        <v>196</v>
      </c>
      <c r="H94" s="220">
        <v>3</v>
      </c>
      <c r="I94" s="221"/>
      <c r="J94" s="222">
        <f>ROUND(I94*H94,2)</f>
        <v>0</v>
      </c>
      <c r="K94" s="218" t="s">
        <v>149</v>
      </c>
      <c r="L94" s="47"/>
      <c r="M94" s="223" t="s">
        <v>19</v>
      </c>
      <c r="N94" s="224" t="s">
        <v>43</v>
      </c>
      <c r="O94" s="87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7" t="s">
        <v>167</v>
      </c>
      <c r="AT94" s="227" t="s">
        <v>145</v>
      </c>
      <c r="AU94" s="227" t="s">
        <v>82</v>
      </c>
      <c r="AY94" s="20" t="s">
        <v>142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80</v>
      </c>
      <c r="BK94" s="228">
        <f>ROUND(I94*H94,2)</f>
        <v>0</v>
      </c>
      <c r="BL94" s="20" t="s">
        <v>167</v>
      </c>
      <c r="BM94" s="227" t="s">
        <v>201</v>
      </c>
    </row>
    <row r="95" s="2" customFormat="1">
      <c r="A95" s="41"/>
      <c r="B95" s="42"/>
      <c r="C95" s="43"/>
      <c r="D95" s="229" t="s">
        <v>152</v>
      </c>
      <c r="E95" s="43"/>
      <c r="F95" s="230" t="s">
        <v>202</v>
      </c>
      <c r="G95" s="43"/>
      <c r="H95" s="43"/>
      <c r="I95" s="231"/>
      <c r="J95" s="43"/>
      <c r="K95" s="43"/>
      <c r="L95" s="47"/>
      <c r="M95" s="232"/>
      <c r="N95" s="233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152</v>
      </c>
      <c r="AU95" s="20" t="s">
        <v>82</v>
      </c>
    </row>
    <row r="96" s="2" customFormat="1" ht="33" customHeight="1">
      <c r="A96" s="41"/>
      <c r="B96" s="42"/>
      <c r="C96" s="216" t="s">
        <v>107</v>
      </c>
      <c r="D96" s="216" t="s">
        <v>145</v>
      </c>
      <c r="E96" s="217" t="s">
        <v>203</v>
      </c>
      <c r="F96" s="218" t="s">
        <v>204</v>
      </c>
      <c r="G96" s="219" t="s">
        <v>196</v>
      </c>
      <c r="H96" s="220">
        <v>2</v>
      </c>
      <c r="I96" s="221"/>
      <c r="J96" s="222">
        <f>ROUND(I96*H96,2)</f>
        <v>0</v>
      </c>
      <c r="K96" s="218" t="s">
        <v>149</v>
      </c>
      <c r="L96" s="47"/>
      <c r="M96" s="223" t="s">
        <v>19</v>
      </c>
      <c r="N96" s="224" t="s">
        <v>43</v>
      </c>
      <c r="O96" s="87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7" t="s">
        <v>167</v>
      </c>
      <c r="AT96" s="227" t="s">
        <v>145</v>
      </c>
      <c r="AU96" s="227" t="s">
        <v>82</v>
      </c>
      <c r="AY96" s="20" t="s">
        <v>142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80</v>
      </c>
      <c r="BK96" s="228">
        <f>ROUND(I96*H96,2)</f>
        <v>0</v>
      </c>
      <c r="BL96" s="20" t="s">
        <v>167</v>
      </c>
      <c r="BM96" s="227" t="s">
        <v>205</v>
      </c>
    </row>
    <row r="97" s="2" customFormat="1">
      <c r="A97" s="41"/>
      <c r="B97" s="42"/>
      <c r="C97" s="43"/>
      <c r="D97" s="229" t="s">
        <v>152</v>
      </c>
      <c r="E97" s="43"/>
      <c r="F97" s="230" t="s">
        <v>206</v>
      </c>
      <c r="G97" s="43"/>
      <c r="H97" s="43"/>
      <c r="I97" s="231"/>
      <c r="J97" s="43"/>
      <c r="K97" s="43"/>
      <c r="L97" s="47"/>
      <c r="M97" s="232"/>
      <c r="N97" s="233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152</v>
      </c>
      <c r="AU97" s="20" t="s">
        <v>82</v>
      </c>
    </row>
    <row r="98" s="2" customFormat="1" ht="33" customHeight="1">
      <c r="A98" s="41"/>
      <c r="B98" s="42"/>
      <c r="C98" s="216" t="s">
        <v>167</v>
      </c>
      <c r="D98" s="216" t="s">
        <v>145</v>
      </c>
      <c r="E98" s="217" t="s">
        <v>207</v>
      </c>
      <c r="F98" s="218" t="s">
        <v>208</v>
      </c>
      <c r="G98" s="219" t="s">
        <v>196</v>
      </c>
      <c r="H98" s="220">
        <v>3</v>
      </c>
      <c r="I98" s="221"/>
      <c r="J98" s="222">
        <f>ROUND(I98*H98,2)</f>
        <v>0</v>
      </c>
      <c r="K98" s="218" t="s">
        <v>149</v>
      </c>
      <c r="L98" s="47"/>
      <c r="M98" s="223" t="s">
        <v>19</v>
      </c>
      <c r="N98" s="224" t="s">
        <v>43</v>
      </c>
      <c r="O98" s="87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7" t="s">
        <v>167</v>
      </c>
      <c r="AT98" s="227" t="s">
        <v>145</v>
      </c>
      <c r="AU98" s="227" t="s">
        <v>82</v>
      </c>
      <c r="AY98" s="20" t="s">
        <v>142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80</v>
      </c>
      <c r="BK98" s="228">
        <f>ROUND(I98*H98,2)</f>
        <v>0</v>
      </c>
      <c r="BL98" s="20" t="s">
        <v>167</v>
      </c>
      <c r="BM98" s="227" t="s">
        <v>209</v>
      </c>
    </row>
    <row r="99" s="2" customFormat="1">
      <c r="A99" s="41"/>
      <c r="B99" s="42"/>
      <c r="C99" s="43"/>
      <c r="D99" s="229" t="s">
        <v>152</v>
      </c>
      <c r="E99" s="43"/>
      <c r="F99" s="230" t="s">
        <v>210</v>
      </c>
      <c r="G99" s="43"/>
      <c r="H99" s="43"/>
      <c r="I99" s="231"/>
      <c r="J99" s="43"/>
      <c r="K99" s="43"/>
      <c r="L99" s="47"/>
      <c r="M99" s="232"/>
      <c r="N99" s="233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152</v>
      </c>
      <c r="AU99" s="20" t="s">
        <v>82</v>
      </c>
    </row>
    <row r="100" s="2" customFormat="1" ht="24.15" customHeight="1">
      <c r="A100" s="41"/>
      <c r="B100" s="42"/>
      <c r="C100" s="216" t="s">
        <v>141</v>
      </c>
      <c r="D100" s="216" t="s">
        <v>145</v>
      </c>
      <c r="E100" s="217" t="s">
        <v>211</v>
      </c>
      <c r="F100" s="218" t="s">
        <v>212</v>
      </c>
      <c r="G100" s="219" t="s">
        <v>196</v>
      </c>
      <c r="H100" s="220">
        <v>2</v>
      </c>
      <c r="I100" s="221"/>
      <c r="J100" s="222">
        <f>ROUND(I100*H100,2)</f>
        <v>0</v>
      </c>
      <c r="K100" s="218" t="s">
        <v>149</v>
      </c>
      <c r="L100" s="47"/>
      <c r="M100" s="223" t="s">
        <v>19</v>
      </c>
      <c r="N100" s="224" t="s">
        <v>43</v>
      </c>
      <c r="O100" s="87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7" t="s">
        <v>167</v>
      </c>
      <c r="AT100" s="227" t="s">
        <v>145</v>
      </c>
      <c r="AU100" s="227" t="s">
        <v>82</v>
      </c>
      <c r="AY100" s="20" t="s">
        <v>142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80</v>
      </c>
      <c r="BK100" s="228">
        <f>ROUND(I100*H100,2)</f>
        <v>0</v>
      </c>
      <c r="BL100" s="20" t="s">
        <v>167</v>
      </c>
      <c r="BM100" s="227" t="s">
        <v>213</v>
      </c>
    </row>
    <row r="101" s="2" customFormat="1">
      <c r="A101" s="41"/>
      <c r="B101" s="42"/>
      <c r="C101" s="43"/>
      <c r="D101" s="229" t="s">
        <v>152</v>
      </c>
      <c r="E101" s="43"/>
      <c r="F101" s="230" t="s">
        <v>214</v>
      </c>
      <c r="G101" s="43"/>
      <c r="H101" s="43"/>
      <c r="I101" s="231"/>
      <c r="J101" s="43"/>
      <c r="K101" s="43"/>
      <c r="L101" s="47"/>
      <c r="M101" s="232"/>
      <c r="N101" s="23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152</v>
      </c>
      <c r="AU101" s="20" t="s">
        <v>82</v>
      </c>
    </row>
    <row r="102" s="2" customFormat="1" ht="24.15" customHeight="1">
      <c r="A102" s="41"/>
      <c r="B102" s="42"/>
      <c r="C102" s="216" t="s">
        <v>179</v>
      </c>
      <c r="D102" s="216" t="s">
        <v>145</v>
      </c>
      <c r="E102" s="217" t="s">
        <v>215</v>
      </c>
      <c r="F102" s="218" t="s">
        <v>216</v>
      </c>
      <c r="G102" s="219" t="s">
        <v>196</v>
      </c>
      <c r="H102" s="220">
        <v>3</v>
      </c>
      <c r="I102" s="221"/>
      <c r="J102" s="222">
        <f>ROUND(I102*H102,2)</f>
        <v>0</v>
      </c>
      <c r="K102" s="218" t="s">
        <v>149</v>
      </c>
      <c r="L102" s="47"/>
      <c r="M102" s="223" t="s">
        <v>19</v>
      </c>
      <c r="N102" s="224" t="s">
        <v>43</v>
      </c>
      <c r="O102" s="87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7" t="s">
        <v>167</v>
      </c>
      <c r="AT102" s="227" t="s">
        <v>145</v>
      </c>
      <c r="AU102" s="227" t="s">
        <v>82</v>
      </c>
      <c r="AY102" s="20" t="s">
        <v>142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80</v>
      </c>
      <c r="BK102" s="228">
        <f>ROUND(I102*H102,2)</f>
        <v>0</v>
      </c>
      <c r="BL102" s="20" t="s">
        <v>167</v>
      </c>
      <c r="BM102" s="227" t="s">
        <v>217</v>
      </c>
    </row>
    <row r="103" s="2" customFormat="1">
      <c r="A103" s="41"/>
      <c r="B103" s="42"/>
      <c r="C103" s="43"/>
      <c r="D103" s="229" t="s">
        <v>152</v>
      </c>
      <c r="E103" s="43"/>
      <c r="F103" s="230" t="s">
        <v>218</v>
      </c>
      <c r="G103" s="43"/>
      <c r="H103" s="43"/>
      <c r="I103" s="231"/>
      <c r="J103" s="43"/>
      <c r="K103" s="43"/>
      <c r="L103" s="47"/>
      <c r="M103" s="232"/>
      <c r="N103" s="233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152</v>
      </c>
      <c r="AU103" s="20" t="s">
        <v>82</v>
      </c>
    </row>
    <row r="104" s="2" customFormat="1" ht="49.05" customHeight="1">
      <c r="A104" s="41"/>
      <c r="B104" s="42"/>
      <c r="C104" s="216" t="s">
        <v>219</v>
      </c>
      <c r="D104" s="216" t="s">
        <v>145</v>
      </c>
      <c r="E104" s="217" t="s">
        <v>220</v>
      </c>
      <c r="F104" s="218" t="s">
        <v>221</v>
      </c>
      <c r="G104" s="219" t="s">
        <v>196</v>
      </c>
      <c r="H104" s="220">
        <v>2</v>
      </c>
      <c r="I104" s="221"/>
      <c r="J104" s="222">
        <f>ROUND(I104*H104,2)</f>
        <v>0</v>
      </c>
      <c r="K104" s="218" t="s">
        <v>149</v>
      </c>
      <c r="L104" s="47"/>
      <c r="M104" s="223" t="s">
        <v>19</v>
      </c>
      <c r="N104" s="224" t="s">
        <v>43</v>
      </c>
      <c r="O104" s="87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7" t="s">
        <v>167</v>
      </c>
      <c r="AT104" s="227" t="s">
        <v>145</v>
      </c>
      <c r="AU104" s="227" t="s">
        <v>82</v>
      </c>
      <c r="AY104" s="20" t="s">
        <v>142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80</v>
      </c>
      <c r="BK104" s="228">
        <f>ROUND(I104*H104,2)</f>
        <v>0</v>
      </c>
      <c r="BL104" s="20" t="s">
        <v>167</v>
      </c>
      <c r="BM104" s="227" t="s">
        <v>222</v>
      </c>
    </row>
    <row r="105" s="2" customFormat="1">
      <c r="A105" s="41"/>
      <c r="B105" s="42"/>
      <c r="C105" s="43"/>
      <c r="D105" s="229" t="s">
        <v>152</v>
      </c>
      <c r="E105" s="43"/>
      <c r="F105" s="230" t="s">
        <v>223</v>
      </c>
      <c r="G105" s="43"/>
      <c r="H105" s="43"/>
      <c r="I105" s="231"/>
      <c r="J105" s="43"/>
      <c r="K105" s="43"/>
      <c r="L105" s="47"/>
      <c r="M105" s="232"/>
      <c r="N105" s="233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152</v>
      </c>
      <c r="AU105" s="20" t="s">
        <v>82</v>
      </c>
    </row>
    <row r="106" s="2" customFormat="1" ht="49.05" customHeight="1">
      <c r="A106" s="41"/>
      <c r="B106" s="42"/>
      <c r="C106" s="216" t="s">
        <v>224</v>
      </c>
      <c r="D106" s="216" t="s">
        <v>145</v>
      </c>
      <c r="E106" s="217" t="s">
        <v>225</v>
      </c>
      <c r="F106" s="218" t="s">
        <v>226</v>
      </c>
      <c r="G106" s="219" t="s">
        <v>196</v>
      </c>
      <c r="H106" s="220">
        <v>3</v>
      </c>
      <c r="I106" s="221"/>
      <c r="J106" s="222">
        <f>ROUND(I106*H106,2)</f>
        <v>0</v>
      </c>
      <c r="K106" s="218" t="s">
        <v>149</v>
      </c>
      <c r="L106" s="47"/>
      <c r="M106" s="223" t="s">
        <v>19</v>
      </c>
      <c r="N106" s="224" t="s">
        <v>43</v>
      </c>
      <c r="O106" s="87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7" t="s">
        <v>167</v>
      </c>
      <c r="AT106" s="227" t="s">
        <v>145</v>
      </c>
      <c r="AU106" s="227" t="s">
        <v>82</v>
      </c>
      <c r="AY106" s="20" t="s">
        <v>142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80</v>
      </c>
      <c r="BK106" s="228">
        <f>ROUND(I106*H106,2)</f>
        <v>0</v>
      </c>
      <c r="BL106" s="20" t="s">
        <v>167</v>
      </c>
      <c r="BM106" s="227" t="s">
        <v>227</v>
      </c>
    </row>
    <row r="107" s="2" customFormat="1">
      <c r="A107" s="41"/>
      <c r="B107" s="42"/>
      <c r="C107" s="43"/>
      <c r="D107" s="229" t="s">
        <v>152</v>
      </c>
      <c r="E107" s="43"/>
      <c r="F107" s="230" t="s">
        <v>228</v>
      </c>
      <c r="G107" s="43"/>
      <c r="H107" s="43"/>
      <c r="I107" s="231"/>
      <c r="J107" s="43"/>
      <c r="K107" s="43"/>
      <c r="L107" s="47"/>
      <c r="M107" s="232"/>
      <c r="N107" s="233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152</v>
      </c>
      <c r="AU107" s="20" t="s">
        <v>82</v>
      </c>
    </row>
    <row r="108" s="2" customFormat="1" ht="44.25" customHeight="1">
      <c r="A108" s="41"/>
      <c r="B108" s="42"/>
      <c r="C108" s="216" t="s">
        <v>229</v>
      </c>
      <c r="D108" s="216" t="s">
        <v>145</v>
      </c>
      <c r="E108" s="217" t="s">
        <v>230</v>
      </c>
      <c r="F108" s="218" t="s">
        <v>231</v>
      </c>
      <c r="G108" s="219" t="s">
        <v>196</v>
      </c>
      <c r="H108" s="220">
        <v>2</v>
      </c>
      <c r="I108" s="221"/>
      <c r="J108" s="222">
        <f>ROUND(I108*H108,2)</f>
        <v>0</v>
      </c>
      <c r="K108" s="218" t="s">
        <v>149</v>
      </c>
      <c r="L108" s="47"/>
      <c r="M108" s="223" t="s">
        <v>19</v>
      </c>
      <c r="N108" s="224" t="s">
        <v>43</v>
      </c>
      <c r="O108" s="87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7" t="s">
        <v>167</v>
      </c>
      <c r="AT108" s="227" t="s">
        <v>145</v>
      </c>
      <c r="AU108" s="227" t="s">
        <v>82</v>
      </c>
      <c r="AY108" s="20" t="s">
        <v>142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80</v>
      </c>
      <c r="BK108" s="228">
        <f>ROUND(I108*H108,2)</f>
        <v>0</v>
      </c>
      <c r="BL108" s="20" t="s">
        <v>167</v>
      </c>
      <c r="BM108" s="227" t="s">
        <v>232</v>
      </c>
    </row>
    <row r="109" s="2" customFormat="1">
      <c r="A109" s="41"/>
      <c r="B109" s="42"/>
      <c r="C109" s="43"/>
      <c r="D109" s="229" t="s">
        <v>152</v>
      </c>
      <c r="E109" s="43"/>
      <c r="F109" s="230" t="s">
        <v>233</v>
      </c>
      <c r="G109" s="43"/>
      <c r="H109" s="43"/>
      <c r="I109" s="231"/>
      <c r="J109" s="43"/>
      <c r="K109" s="43"/>
      <c r="L109" s="47"/>
      <c r="M109" s="232"/>
      <c r="N109" s="233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152</v>
      </c>
      <c r="AU109" s="20" t="s">
        <v>82</v>
      </c>
    </row>
    <row r="110" s="2" customFormat="1" ht="44.25" customHeight="1">
      <c r="A110" s="41"/>
      <c r="B110" s="42"/>
      <c r="C110" s="216" t="s">
        <v>234</v>
      </c>
      <c r="D110" s="216" t="s">
        <v>145</v>
      </c>
      <c r="E110" s="217" t="s">
        <v>235</v>
      </c>
      <c r="F110" s="218" t="s">
        <v>236</v>
      </c>
      <c r="G110" s="219" t="s">
        <v>196</v>
      </c>
      <c r="H110" s="220">
        <v>3</v>
      </c>
      <c r="I110" s="221"/>
      <c r="J110" s="222">
        <f>ROUND(I110*H110,2)</f>
        <v>0</v>
      </c>
      <c r="K110" s="218" t="s">
        <v>149</v>
      </c>
      <c r="L110" s="47"/>
      <c r="M110" s="223" t="s">
        <v>19</v>
      </c>
      <c r="N110" s="224" t="s">
        <v>43</v>
      </c>
      <c r="O110" s="87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7" t="s">
        <v>167</v>
      </c>
      <c r="AT110" s="227" t="s">
        <v>145</v>
      </c>
      <c r="AU110" s="227" t="s">
        <v>82</v>
      </c>
      <c r="AY110" s="20" t="s">
        <v>142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80</v>
      </c>
      <c r="BK110" s="228">
        <f>ROUND(I110*H110,2)</f>
        <v>0</v>
      </c>
      <c r="BL110" s="20" t="s">
        <v>167</v>
      </c>
      <c r="BM110" s="227" t="s">
        <v>237</v>
      </c>
    </row>
    <row r="111" s="2" customFormat="1">
      <c r="A111" s="41"/>
      <c r="B111" s="42"/>
      <c r="C111" s="43"/>
      <c r="D111" s="229" t="s">
        <v>152</v>
      </c>
      <c r="E111" s="43"/>
      <c r="F111" s="230" t="s">
        <v>238</v>
      </c>
      <c r="G111" s="43"/>
      <c r="H111" s="43"/>
      <c r="I111" s="231"/>
      <c r="J111" s="43"/>
      <c r="K111" s="43"/>
      <c r="L111" s="47"/>
      <c r="M111" s="232"/>
      <c r="N111" s="23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152</v>
      </c>
      <c r="AU111" s="20" t="s">
        <v>82</v>
      </c>
    </row>
    <row r="112" s="2" customFormat="1" ht="37.8" customHeight="1">
      <c r="A112" s="41"/>
      <c r="B112" s="42"/>
      <c r="C112" s="216" t="s">
        <v>239</v>
      </c>
      <c r="D112" s="216" t="s">
        <v>145</v>
      </c>
      <c r="E112" s="217" t="s">
        <v>240</v>
      </c>
      <c r="F112" s="218" t="s">
        <v>241</v>
      </c>
      <c r="G112" s="219" t="s">
        <v>196</v>
      </c>
      <c r="H112" s="220">
        <v>2</v>
      </c>
      <c r="I112" s="221"/>
      <c r="J112" s="222">
        <f>ROUND(I112*H112,2)</f>
        <v>0</v>
      </c>
      <c r="K112" s="218" t="s">
        <v>149</v>
      </c>
      <c r="L112" s="47"/>
      <c r="M112" s="223" t="s">
        <v>19</v>
      </c>
      <c r="N112" s="224" t="s">
        <v>43</v>
      </c>
      <c r="O112" s="87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7" t="s">
        <v>167</v>
      </c>
      <c r="AT112" s="227" t="s">
        <v>145</v>
      </c>
      <c r="AU112" s="227" t="s">
        <v>82</v>
      </c>
      <c r="AY112" s="20" t="s">
        <v>142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80</v>
      </c>
      <c r="BK112" s="228">
        <f>ROUND(I112*H112,2)</f>
        <v>0</v>
      </c>
      <c r="BL112" s="20" t="s">
        <v>167</v>
      </c>
      <c r="BM112" s="227" t="s">
        <v>242</v>
      </c>
    </row>
    <row r="113" s="2" customFormat="1">
      <c r="A113" s="41"/>
      <c r="B113" s="42"/>
      <c r="C113" s="43"/>
      <c r="D113" s="229" t="s">
        <v>152</v>
      </c>
      <c r="E113" s="43"/>
      <c r="F113" s="230" t="s">
        <v>243</v>
      </c>
      <c r="G113" s="43"/>
      <c r="H113" s="43"/>
      <c r="I113" s="231"/>
      <c r="J113" s="43"/>
      <c r="K113" s="43"/>
      <c r="L113" s="47"/>
      <c r="M113" s="232"/>
      <c r="N113" s="233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152</v>
      </c>
      <c r="AU113" s="20" t="s">
        <v>82</v>
      </c>
    </row>
    <row r="114" s="2" customFormat="1" ht="37.8" customHeight="1">
      <c r="A114" s="41"/>
      <c r="B114" s="42"/>
      <c r="C114" s="216" t="s">
        <v>8</v>
      </c>
      <c r="D114" s="216" t="s">
        <v>145</v>
      </c>
      <c r="E114" s="217" t="s">
        <v>244</v>
      </c>
      <c r="F114" s="218" t="s">
        <v>245</v>
      </c>
      <c r="G114" s="219" t="s">
        <v>196</v>
      </c>
      <c r="H114" s="220">
        <v>3</v>
      </c>
      <c r="I114" s="221"/>
      <c r="J114" s="222">
        <f>ROUND(I114*H114,2)</f>
        <v>0</v>
      </c>
      <c r="K114" s="218" t="s">
        <v>149</v>
      </c>
      <c r="L114" s="47"/>
      <c r="M114" s="223" t="s">
        <v>19</v>
      </c>
      <c r="N114" s="224" t="s">
        <v>43</v>
      </c>
      <c r="O114" s="87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7" t="s">
        <v>167</v>
      </c>
      <c r="AT114" s="227" t="s">
        <v>145</v>
      </c>
      <c r="AU114" s="227" t="s">
        <v>82</v>
      </c>
      <c r="AY114" s="20" t="s">
        <v>142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80</v>
      </c>
      <c r="BK114" s="228">
        <f>ROUND(I114*H114,2)</f>
        <v>0</v>
      </c>
      <c r="BL114" s="20" t="s">
        <v>167</v>
      </c>
      <c r="BM114" s="227" t="s">
        <v>246</v>
      </c>
    </row>
    <row r="115" s="2" customFormat="1">
      <c r="A115" s="41"/>
      <c r="B115" s="42"/>
      <c r="C115" s="43"/>
      <c r="D115" s="229" t="s">
        <v>152</v>
      </c>
      <c r="E115" s="43"/>
      <c r="F115" s="230" t="s">
        <v>247</v>
      </c>
      <c r="G115" s="43"/>
      <c r="H115" s="43"/>
      <c r="I115" s="231"/>
      <c r="J115" s="43"/>
      <c r="K115" s="43"/>
      <c r="L115" s="47"/>
      <c r="M115" s="232"/>
      <c r="N115" s="233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152</v>
      </c>
      <c r="AU115" s="20" t="s">
        <v>82</v>
      </c>
    </row>
    <row r="116" s="2" customFormat="1" ht="62.7" customHeight="1">
      <c r="A116" s="41"/>
      <c r="B116" s="42"/>
      <c r="C116" s="216" t="s">
        <v>248</v>
      </c>
      <c r="D116" s="216" t="s">
        <v>145</v>
      </c>
      <c r="E116" s="217" t="s">
        <v>249</v>
      </c>
      <c r="F116" s="218" t="s">
        <v>250</v>
      </c>
      <c r="G116" s="219" t="s">
        <v>196</v>
      </c>
      <c r="H116" s="220">
        <v>2</v>
      </c>
      <c r="I116" s="221"/>
      <c r="J116" s="222">
        <f>ROUND(I116*H116,2)</f>
        <v>0</v>
      </c>
      <c r="K116" s="218" t="s">
        <v>149</v>
      </c>
      <c r="L116" s="47"/>
      <c r="M116" s="223" t="s">
        <v>19</v>
      </c>
      <c r="N116" s="224" t="s">
        <v>43</v>
      </c>
      <c r="O116" s="87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7" t="s">
        <v>167</v>
      </c>
      <c r="AT116" s="227" t="s">
        <v>145</v>
      </c>
      <c r="AU116" s="227" t="s">
        <v>82</v>
      </c>
      <c r="AY116" s="20" t="s">
        <v>142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80</v>
      </c>
      <c r="BK116" s="228">
        <f>ROUND(I116*H116,2)</f>
        <v>0</v>
      </c>
      <c r="BL116" s="20" t="s">
        <v>167</v>
      </c>
      <c r="BM116" s="227" t="s">
        <v>251</v>
      </c>
    </row>
    <row r="117" s="2" customFormat="1">
      <c r="A117" s="41"/>
      <c r="B117" s="42"/>
      <c r="C117" s="43"/>
      <c r="D117" s="229" t="s">
        <v>152</v>
      </c>
      <c r="E117" s="43"/>
      <c r="F117" s="230" t="s">
        <v>252</v>
      </c>
      <c r="G117" s="43"/>
      <c r="H117" s="43"/>
      <c r="I117" s="231"/>
      <c r="J117" s="43"/>
      <c r="K117" s="43"/>
      <c r="L117" s="47"/>
      <c r="M117" s="232"/>
      <c r="N117" s="233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152</v>
      </c>
      <c r="AU117" s="20" t="s">
        <v>82</v>
      </c>
    </row>
    <row r="118" s="2" customFormat="1" ht="62.7" customHeight="1">
      <c r="A118" s="41"/>
      <c r="B118" s="42"/>
      <c r="C118" s="216" t="s">
        <v>253</v>
      </c>
      <c r="D118" s="216" t="s">
        <v>145</v>
      </c>
      <c r="E118" s="217" t="s">
        <v>254</v>
      </c>
      <c r="F118" s="218" t="s">
        <v>255</v>
      </c>
      <c r="G118" s="219" t="s">
        <v>196</v>
      </c>
      <c r="H118" s="220">
        <v>3</v>
      </c>
      <c r="I118" s="221"/>
      <c r="J118" s="222">
        <f>ROUND(I118*H118,2)</f>
        <v>0</v>
      </c>
      <c r="K118" s="218" t="s">
        <v>149</v>
      </c>
      <c r="L118" s="47"/>
      <c r="M118" s="223" t="s">
        <v>19</v>
      </c>
      <c r="N118" s="224" t="s">
        <v>43</v>
      </c>
      <c r="O118" s="87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7" t="s">
        <v>167</v>
      </c>
      <c r="AT118" s="227" t="s">
        <v>145</v>
      </c>
      <c r="AU118" s="227" t="s">
        <v>82</v>
      </c>
      <c r="AY118" s="20" t="s">
        <v>142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80</v>
      </c>
      <c r="BK118" s="228">
        <f>ROUND(I118*H118,2)</f>
        <v>0</v>
      </c>
      <c r="BL118" s="20" t="s">
        <v>167</v>
      </c>
      <c r="BM118" s="227" t="s">
        <v>256</v>
      </c>
    </row>
    <row r="119" s="2" customFormat="1">
      <c r="A119" s="41"/>
      <c r="B119" s="42"/>
      <c r="C119" s="43"/>
      <c r="D119" s="229" t="s">
        <v>152</v>
      </c>
      <c r="E119" s="43"/>
      <c r="F119" s="230" t="s">
        <v>257</v>
      </c>
      <c r="G119" s="43"/>
      <c r="H119" s="43"/>
      <c r="I119" s="231"/>
      <c r="J119" s="43"/>
      <c r="K119" s="43"/>
      <c r="L119" s="47"/>
      <c r="M119" s="232"/>
      <c r="N119" s="233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152</v>
      </c>
      <c r="AU119" s="20" t="s">
        <v>82</v>
      </c>
    </row>
    <row r="120" s="2" customFormat="1" ht="62.7" customHeight="1">
      <c r="A120" s="41"/>
      <c r="B120" s="42"/>
      <c r="C120" s="216" t="s">
        <v>258</v>
      </c>
      <c r="D120" s="216" t="s">
        <v>145</v>
      </c>
      <c r="E120" s="217" t="s">
        <v>259</v>
      </c>
      <c r="F120" s="218" t="s">
        <v>260</v>
      </c>
      <c r="G120" s="219" t="s">
        <v>196</v>
      </c>
      <c r="H120" s="220">
        <v>2</v>
      </c>
      <c r="I120" s="221"/>
      <c r="J120" s="222">
        <f>ROUND(I120*H120,2)</f>
        <v>0</v>
      </c>
      <c r="K120" s="218" t="s">
        <v>149</v>
      </c>
      <c r="L120" s="47"/>
      <c r="M120" s="223" t="s">
        <v>19</v>
      </c>
      <c r="N120" s="224" t="s">
        <v>43</v>
      </c>
      <c r="O120" s="87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7" t="s">
        <v>167</v>
      </c>
      <c r="AT120" s="227" t="s">
        <v>145</v>
      </c>
      <c r="AU120" s="227" t="s">
        <v>82</v>
      </c>
      <c r="AY120" s="20" t="s">
        <v>142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80</v>
      </c>
      <c r="BK120" s="228">
        <f>ROUND(I120*H120,2)</f>
        <v>0</v>
      </c>
      <c r="BL120" s="20" t="s">
        <v>167</v>
      </c>
      <c r="BM120" s="227" t="s">
        <v>261</v>
      </c>
    </row>
    <row r="121" s="2" customFormat="1">
      <c r="A121" s="41"/>
      <c r="B121" s="42"/>
      <c r="C121" s="43"/>
      <c r="D121" s="229" t="s">
        <v>152</v>
      </c>
      <c r="E121" s="43"/>
      <c r="F121" s="230" t="s">
        <v>262</v>
      </c>
      <c r="G121" s="43"/>
      <c r="H121" s="43"/>
      <c r="I121" s="231"/>
      <c r="J121" s="43"/>
      <c r="K121" s="43"/>
      <c r="L121" s="47"/>
      <c r="M121" s="232"/>
      <c r="N121" s="233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152</v>
      </c>
      <c r="AU121" s="20" t="s">
        <v>82</v>
      </c>
    </row>
    <row r="122" s="2" customFormat="1" ht="62.7" customHeight="1">
      <c r="A122" s="41"/>
      <c r="B122" s="42"/>
      <c r="C122" s="216" t="s">
        <v>263</v>
      </c>
      <c r="D122" s="216" t="s">
        <v>145</v>
      </c>
      <c r="E122" s="217" t="s">
        <v>264</v>
      </c>
      <c r="F122" s="218" t="s">
        <v>265</v>
      </c>
      <c r="G122" s="219" t="s">
        <v>196</v>
      </c>
      <c r="H122" s="220">
        <v>3</v>
      </c>
      <c r="I122" s="221"/>
      <c r="J122" s="222">
        <f>ROUND(I122*H122,2)</f>
        <v>0</v>
      </c>
      <c r="K122" s="218" t="s">
        <v>149</v>
      </c>
      <c r="L122" s="47"/>
      <c r="M122" s="223" t="s">
        <v>19</v>
      </c>
      <c r="N122" s="224" t="s">
        <v>43</v>
      </c>
      <c r="O122" s="87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7" t="s">
        <v>167</v>
      </c>
      <c r="AT122" s="227" t="s">
        <v>145</v>
      </c>
      <c r="AU122" s="227" t="s">
        <v>82</v>
      </c>
      <c r="AY122" s="20" t="s">
        <v>142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80</v>
      </c>
      <c r="BK122" s="228">
        <f>ROUND(I122*H122,2)</f>
        <v>0</v>
      </c>
      <c r="BL122" s="20" t="s">
        <v>167</v>
      </c>
      <c r="BM122" s="227" t="s">
        <v>266</v>
      </c>
    </row>
    <row r="123" s="2" customFormat="1">
      <c r="A123" s="41"/>
      <c r="B123" s="42"/>
      <c r="C123" s="43"/>
      <c r="D123" s="229" t="s">
        <v>152</v>
      </c>
      <c r="E123" s="43"/>
      <c r="F123" s="230" t="s">
        <v>267</v>
      </c>
      <c r="G123" s="43"/>
      <c r="H123" s="43"/>
      <c r="I123" s="231"/>
      <c r="J123" s="43"/>
      <c r="K123" s="43"/>
      <c r="L123" s="47"/>
      <c r="M123" s="232"/>
      <c r="N123" s="233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152</v>
      </c>
      <c r="AU123" s="20" t="s">
        <v>82</v>
      </c>
    </row>
    <row r="124" s="2" customFormat="1" ht="55.5" customHeight="1">
      <c r="A124" s="41"/>
      <c r="B124" s="42"/>
      <c r="C124" s="216" t="s">
        <v>268</v>
      </c>
      <c r="D124" s="216" t="s">
        <v>145</v>
      </c>
      <c r="E124" s="217" t="s">
        <v>269</v>
      </c>
      <c r="F124" s="218" t="s">
        <v>270</v>
      </c>
      <c r="G124" s="219" t="s">
        <v>196</v>
      </c>
      <c r="H124" s="220">
        <v>2</v>
      </c>
      <c r="I124" s="221"/>
      <c r="J124" s="222">
        <f>ROUND(I124*H124,2)</f>
        <v>0</v>
      </c>
      <c r="K124" s="218" t="s">
        <v>149</v>
      </c>
      <c r="L124" s="47"/>
      <c r="M124" s="223" t="s">
        <v>19</v>
      </c>
      <c r="N124" s="224" t="s">
        <v>43</v>
      </c>
      <c r="O124" s="87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7" t="s">
        <v>167</v>
      </c>
      <c r="AT124" s="227" t="s">
        <v>145</v>
      </c>
      <c r="AU124" s="227" t="s">
        <v>82</v>
      </c>
      <c r="AY124" s="20" t="s">
        <v>142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80</v>
      </c>
      <c r="BK124" s="228">
        <f>ROUND(I124*H124,2)</f>
        <v>0</v>
      </c>
      <c r="BL124" s="20" t="s">
        <v>167</v>
      </c>
      <c r="BM124" s="227" t="s">
        <v>271</v>
      </c>
    </row>
    <row r="125" s="2" customFormat="1">
      <c r="A125" s="41"/>
      <c r="B125" s="42"/>
      <c r="C125" s="43"/>
      <c r="D125" s="229" t="s">
        <v>152</v>
      </c>
      <c r="E125" s="43"/>
      <c r="F125" s="230" t="s">
        <v>272</v>
      </c>
      <c r="G125" s="43"/>
      <c r="H125" s="43"/>
      <c r="I125" s="231"/>
      <c r="J125" s="43"/>
      <c r="K125" s="43"/>
      <c r="L125" s="47"/>
      <c r="M125" s="232"/>
      <c r="N125" s="233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152</v>
      </c>
      <c r="AU125" s="20" t="s">
        <v>82</v>
      </c>
    </row>
    <row r="126" s="2" customFormat="1" ht="55.5" customHeight="1">
      <c r="A126" s="41"/>
      <c r="B126" s="42"/>
      <c r="C126" s="216" t="s">
        <v>273</v>
      </c>
      <c r="D126" s="216" t="s">
        <v>145</v>
      </c>
      <c r="E126" s="217" t="s">
        <v>274</v>
      </c>
      <c r="F126" s="218" t="s">
        <v>275</v>
      </c>
      <c r="G126" s="219" t="s">
        <v>196</v>
      </c>
      <c r="H126" s="220">
        <v>3</v>
      </c>
      <c r="I126" s="221"/>
      <c r="J126" s="222">
        <f>ROUND(I126*H126,2)</f>
        <v>0</v>
      </c>
      <c r="K126" s="218" t="s">
        <v>149</v>
      </c>
      <c r="L126" s="47"/>
      <c r="M126" s="223" t="s">
        <v>19</v>
      </c>
      <c r="N126" s="224" t="s">
        <v>43</v>
      </c>
      <c r="O126" s="87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7" t="s">
        <v>167</v>
      </c>
      <c r="AT126" s="227" t="s">
        <v>145</v>
      </c>
      <c r="AU126" s="227" t="s">
        <v>82</v>
      </c>
      <c r="AY126" s="20" t="s">
        <v>142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80</v>
      </c>
      <c r="BK126" s="228">
        <f>ROUND(I126*H126,2)</f>
        <v>0</v>
      </c>
      <c r="BL126" s="20" t="s">
        <v>167</v>
      </c>
      <c r="BM126" s="227" t="s">
        <v>276</v>
      </c>
    </row>
    <row r="127" s="2" customFormat="1">
      <c r="A127" s="41"/>
      <c r="B127" s="42"/>
      <c r="C127" s="43"/>
      <c r="D127" s="229" t="s">
        <v>152</v>
      </c>
      <c r="E127" s="43"/>
      <c r="F127" s="230" t="s">
        <v>277</v>
      </c>
      <c r="G127" s="43"/>
      <c r="H127" s="43"/>
      <c r="I127" s="231"/>
      <c r="J127" s="43"/>
      <c r="K127" s="43"/>
      <c r="L127" s="47"/>
      <c r="M127" s="232"/>
      <c r="N127" s="233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152</v>
      </c>
      <c r="AU127" s="20" t="s">
        <v>82</v>
      </c>
    </row>
    <row r="128" s="2" customFormat="1" ht="49.05" customHeight="1">
      <c r="A128" s="41"/>
      <c r="B128" s="42"/>
      <c r="C128" s="216" t="s">
        <v>278</v>
      </c>
      <c r="D128" s="216" t="s">
        <v>145</v>
      </c>
      <c r="E128" s="217" t="s">
        <v>279</v>
      </c>
      <c r="F128" s="218" t="s">
        <v>280</v>
      </c>
      <c r="G128" s="219" t="s">
        <v>281</v>
      </c>
      <c r="H128" s="220">
        <v>81.780000000000001</v>
      </c>
      <c r="I128" s="221"/>
      <c r="J128" s="222">
        <f>ROUND(I128*H128,2)</f>
        <v>0</v>
      </c>
      <c r="K128" s="218" t="s">
        <v>149</v>
      </c>
      <c r="L128" s="47"/>
      <c r="M128" s="223" t="s">
        <v>19</v>
      </c>
      <c r="N128" s="224" t="s">
        <v>43</v>
      </c>
      <c r="O128" s="87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7" t="s">
        <v>167</v>
      </c>
      <c r="AT128" s="227" t="s">
        <v>145</v>
      </c>
      <c r="AU128" s="227" t="s">
        <v>82</v>
      </c>
      <c r="AY128" s="20" t="s">
        <v>142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80</v>
      </c>
      <c r="BK128" s="228">
        <f>ROUND(I128*H128,2)</f>
        <v>0</v>
      </c>
      <c r="BL128" s="20" t="s">
        <v>167</v>
      </c>
      <c r="BM128" s="227" t="s">
        <v>282</v>
      </c>
    </row>
    <row r="129" s="2" customFormat="1">
      <c r="A129" s="41"/>
      <c r="B129" s="42"/>
      <c r="C129" s="43"/>
      <c r="D129" s="229" t="s">
        <v>152</v>
      </c>
      <c r="E129" s="43"/>
      <c r="F129" s="230" t="s">
        <v>283</v>
      </c>
      <c r="G129" s="43"/>
      <c r="H129" s="43"/>
      <c r="I129" s="231"/>
      <c r="J129" s="43"/>
      <c r="K129" s="43"/>
      <c r="L129" s="47"/>
      <c r="M129" s="232"/>
      <c r="N129" s="233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152</v>
      </c>
      <c r="AU129" s="20" t="s">
        <v>82</v>
      </c>
    </row>
    <row r="130" s="13" customFormat="1">
      <c r="A130" s="13"/>
      <c r="B130" s="238"/>
      <c r="C130" s="239"/>
      <c r="D130" s="240" t="s">
        <v>284</v>
      </c>
      <c r="E130" s="241" t="s">
        <v>19</v>
      </c>
      <c r="F130" s="242" t="s">
        <v>285</v>
      </c>
      <c r="G130" s="239"/>
      <c r="H130" s="243">
        <v>81.780000000000001</v>
      </c>
      <c r="I130" s="244"/>
      <c r="J130" s="239"/>
      <c r="K130" s="239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284</v>
      </c>
      <c r="AU130" s="249" t="s">
        <v>82</v>
      </c>
      <c r="AV130" s="13" t="s">
        <v>82</v>
      </c>
      <c r="AW130" s="13" t="s">
        <v>34</v>
      </c>
      <c r="AX130" s="13" t="s">
        <v>80</v>
      </c>
      <c r="AY130" s="249" t="s">
        <v>142</v>
      </c>
    </row>
    <row r="131" s="2" customFormat="1" ht="49.05" customHeight="1">
      <c r="A131" s="41"/>
      <c r="B131" s="42"/>
      <c r="C131" s="216" t="s">
        <v>286</v>
      </c>
      <c r="D131" s="216" t="s">
        <v>145</v>
      </c>
      <c r="E131" s="217" t="s">
        <v>287</v>
      </c>
      <c r="F131" s="218" t="s">
        <v>288</v>
      </c>
      <c r="G131" s="219" t="s">
        <v>281</v>
      </c>
      <c r="H131" s="220">
        <v>37.950000000000003</v>
      </c>
      <c r="I131" s="221"/>
      <c r="J131" s="222">
        <f>ROUND(I131*H131,2)</f>
        <v>0</v>
      </c>
      <c r="K131" s="218" t="s">
        <v>149</v>
      </c>
      <c r="L131" s="47"/>
      <c r="M131" s="223" t="s">
        <v>19</v>
      </c>
      <c r="N131" s="224" t="s">
        <v>43</v>
      </c>
      <c r="O131" s="87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7" t="s">
        <v>167</v>
      </c>
      <c r="AT131" s="227" t="s">
        <v>145</v>
      </c>
      <c r="AU131" s="227" t="s">
        <v>82</v>
      </c>
      <c r="AY131" s="20" t="s">
        <v>142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80</v>
      </c>
      <c r="BK131" s="228">
        <f>ROUND(I131*H131,2)</f>
        <v>0</v>
      </c>
      <c r="BL131" s="20" t="s">
        <v>167</v>
      </c>
      <c r="BM131" s="227" t="s">
        <v>289</v>
      </c>
    </row>
    <row r="132" s="2" customFormat="1">
      <c r="A132" s="41"/>
      <c r="B132" s="42"/>
      <c r="C132" s="43"/>
      <c r="D132" s="229" t="s">
        <v>152</v>
      </c>
      <c r="E132" s="43"/>
      <c r="F132" s="230" t="s">
        <v>290</v>
      </c>
      <c r="G132" s="43"/>
      <c r="H132" s="43"/>
      <c r="I132" s="231"/>
      <c r="J132" s="43"/>
      <c r="K132" s="43"/>
      <c r="L132" s="47"/>
      <c r="M132" s="232"/>
      <c r="N132" s="233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152</v>
      </c>
      <c r="AU132" s="20" t="s">
        <v>82</v>
      </c>
    </row>
    <row r="133" s="13" customFormat="1">
      <c r="A133" s="13"/>
      <c r="B133" s="238"/>
      <c r="C133" s="239"/>
      <c r="D133" s="240" t="s">
        <v>284</v>
      </c>
      <c r="E133" s="241" t="s">
        <v>19</v>
      </c>
      <c r="F133" s="242" t="s">
        <v>291</v>
      </c>
      <c r="G133" s="239"/>
      <c r="H133" s="243">
        <v>31.859999999999999</v>
      </c>
      <c r="I133" s="244"/>
      <c r="J133" s="239"/>
      <c r="K133" s="239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284</v>
      </c>
      <c r="AU133" s="249" t="s">
        <v>82</v>
      </c>
      <c r="AV133" s="13" t="s">
        <v>82</v>
      </c>
      <c r="AW133" s="13" t="s">
        <v>34</v>
      </c>
      <c r="AX133" s="13" t="s">
        <v>72</v>
      </c>
      <c r="AY133" s="249" t="s">
        <v>142</v>
      </c>
    </row>
    <row r="134" s="13" customFormat="1">
      <c r="A134" s="13"/>
      <c r="B134" s="238"/>
      <c r="C134" s="239"/>
      <c r="D134" s="240" t="s">
        <v>284</v>
      </c>
      <c r="E134" s="241" t="s">
        <v>19</v>
      </c>
      <c r="F134" s="242" t="s">
        <v>292</v>
      </c>
      <c r="G134" s="239"/>
      <c r="H134" s="243">
        <v>6.0899999999999999</v>
      </c>
      <c r="I134" s="244"/>
      <c r="J134" s="239"/>
      <c r="K134" s="239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284</v>
      </c>
      <c r="AU134" s="249" t="s">
        <v>82</v>
      </c>
      <c r="AV134" s="13" t="s">
        <v>82</v>
      </c>
      <c r="AW134" s="13" t="s">
        <v>34</v>
      </c>
      <c r="AX134" s="13" t="s">
        <v>72</v>
      </c>
      <c r="AY134" s="249" t="s">
        <v>142</v>
      </c>
    </row>
    <row r="135" s="14" customFormat="1">
      <c r="A135" s="14"/>
      <c r="B135" s="250"/>
      <c r="C135" s="251"/>
      <c r="D135" s="240" t="s">
        <v>284</v>
      </c>
      <c r="E135" s="252" t="s">
        <v>19</v>
      </c>
      <c r="F135" s="253" t="s">
        <v>293</v>
      </c>
      <c r="G135" s="251"/>
      <c r="H135" s="254">
        <v>37.950000000000003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284</v>
      </c>
      <c r="AU135" s="260" t="s">
        <v>82</v>
      </c>
      <c r="AV135" s="14" t="s">
        <v>167</v>
      </c>
      <c r="AW135" s="14" t="s">
        <v>34</v>
      </c>
      <c r="AX135" s="14" t="s">
        <v>80</v>
      </c>
      <c r="AY135" s="260" t="s">
        <v>142</v>
      </c>
    </row>
    <row r="136" s="2" customFormat="1" ht="62.7" customHeight="1">
      <c r="A136" s="41"/>
      <c r="B136" s="42"/>
      <c r="C136" s="216" t="s">
        <v>7</v>
      </c>
      <c r="D136" s="216" t="s">
        <v>145</v>
      </c>
      <c r="E136" s="217" t="s">
        <v>294</v>
      </c>
      <c r="F136" s="218" t="s">
        <v>295</v>
      </c>
      <c r="G136" s="219" t="s">
        <v>281</v>
      </c>
      <c r="H136" s="220">
        <v>157.68000000000001</v>
      </c>
      <c r="I136" s="221"/>
      <c r="J136" s="222">
        <f>ROUND(I136*H136,2)</f>
        <v>0</v>
      </c>
      <c r="K136" s="218" t="s">
        <v>149</v>
      </c>
      <c r="L136" s="47"/>
      <c r="M136" s="223" t="s">
        <v>19</v>
      </c>
      <c r="N136" s="224" t="s">
        <v>43</v>
      </c>
      <c r="O136" s="87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7" t="s">
        <v>167</v>
      </c>
      <c r="AT136" s="227" t="s">
        <v>145</v>
      </c>
      <c r="AU136" s="227" t="s">
        <v>82</v>
      </c>
      <c r="AY136" s="20" t="s">
        <v>142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80</v>
      </c>
      <c r="BK136" s="228">
        <f>ROUND(I136*H136,2)</f>
        <v>0</v>
      </c>
      <c r="BL136" s="20" t="s">
        <v>167</v>
      </c>
      <c r="BM136" s="227" t="s">
        <v>296</v>
      </c>
    </row>
    <row r="137" s="2" customFormat="1">
      <c r="A137" s="41"/>
      <c r="B137" s="42"/>
      <c r="C137" s="43"/>
      <c r="D137" s="229" t="s">
        <v>152</v>
      </c>
      <c r="E137" s="43"/>
      <c r="F137" s="230" t="s">
        <v>297</v>
      </c>
      <c r="G137" s="43"/>
      <c r="H137" s="43"/>
      <c r="I137" s="231"/>
      <c r="J137" s="43"/>
      <c r="K137" s="43"/>
      <c r="L137" s="47"/>
      <c r="M137" s="232"/>
      <c r="N137" s="233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152</v>
      </c>
      <c r="AU137" s="20" t="s">
        <v>82</v>
      </c>
    </row>
    <row r="138" s="13" customFormat="1">
      <c r="A138" s="13"/>
      <c r="B138" s="238"/>
      <c r="C138" s="239"/>
      <c r="D138" s="240" t="s">
        <v>284</v>
      </c>
      <c r="E138" s="241" t="s">
        <v>19</v>
      </c>
      <c r="F138" s="242" t="s">
        <v>298</v>
      </c>
      <c r="G138" s="239"/>
      <c r="H138" s="243">
        <v>37.950000000000003</v>
      </c>
      <c r="I138" s="244"/>
      <c r="J138" s="239"/>
      <c r="K138" s="239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284</v>
      </c>
      <c r="AU138" s="249" t="s">
        <v>82</v>
      </c>
      <c r="AV138" s="13" t="s">
        <v>82</v>
      </c>
      <c r="AW138" s="13" t="s">
        <v>34</v>
      </c>
      <c r="AX138" s="13" t="s">
        <v>72</v>
      </c>
      <c r="AY138" s="249" t="s">
        <v>142</v>
      </c>
    </row>
    <row r="139" s="13" customFormat="1">
      <c r="A139" s="13"/>
      <c r="B139" s="238"/>
      <c r="C139" s="239"/>
      <c r="D139" s="240" t="s">
        <v>284</v>
      </c>
      <c r="E139" s="241" t="s">
        <v>19</v>
      </c>
      <c r="F139" s="242" t="s">
        <v>299</v>
      </c>
      <c r="G139" s="239"/>
      <c r="H139" s="243">
        <v>37.950000000000003</v>
      </c>
      <c r="I139" s="244"/>
      <c r="J139" s="239"/>
      <c r="K139" s="239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284</v>
      </c>
      <c r="AU139" s="249" t="s">
        <v>82</v>
      </c>
      <c r="AV139" s="13" t="s">
        <v>82</v>
      </c>
      <c r="AW139" s="13" t="s">
        <v>34</v>
      </c>
      <c r="AX139" s="13" t="s">
        <v>72</v>
      </c>
      <c r="AY139" s="249" t="s">
        <v>142</v>
      </c>
    </row>
    <row r="140" s="15" customFormat="1">
      <c r="A140" s="15"/>
      <c r="B140" s="261"/>
      <c r="C140" s="262"/>
      <c r="D140" s="240" t="s">
        <v>284</v>
      </c>
      <c r="E140" s="263" t="s">
        <v>19</v>
      </c>
      <c r="F140" s="264" t="s">
        <v>300</v>
      </c>
      <c r="G140" s="262"/>
      <c r="H140" s="265">
        <v>75.900000000000006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1" t="s">
        <v>284</v>
      </c>
      <c r="AU140" s="271" t="s">
        <v>82</v>
      </c>
      <c r="AV140" s="15" t="s">
        <v>107</v>
      </c>
      <c r="AW140" s="15" t="s">
        <v>34</v>
      </c>
      <c r="AX140" s="15" t="s">
        <v>72</v>
      </c>
      <c r="AY140" s="271" t="s">
        <v>142</v>
      </c>
    </row>
    <row r="141" s="13" customFormat="1">
      <c r="A141" s="13"/>
      <c r="B141" s="238"/>
      <c r="C141" s="239"/>
      <c r="D141" s="240" t="s">
        <v>284</v>
      </c>
      <c r="E141" s="241" t="s">
        <v>19</v>
      </c>
      <c r="F141" s="242" t="s">
        <v>301</v>
      </c>
      <c r="G141" s="239"/>
      <c r="H141" s="243">
        <v>81.780000000000001</v>
      </c>
      <c r="I141" s="244"/>
      <c r="J141" s="239"/>
      <c r="K141" s="239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284</v>
      </c>
      <c r="AU141" s="249" t="s">
        <v>82</v>
      </c>
      <c r="AV141" s="13" t="s">
        <v>82</v>
      </c>
      <c r="AW141" s="13" t="s">
        <v>34</v>
      </c>
      <c r="AX141" s="13" t="s">
        <v>72</v>
      </c>
      <c r="AY141" s="249" t="s">
        <v>142</v>
      </c>
    </row>
    <row r="142" s="14" customFormat="1">
      <c r="A142" s="14"/>
      <c r="B142" s="250"/>
      <c r="C142" s="251"/>
      <c r="D142" s="240" t="s">
        <v>284</v>
      </c>
      <c r="E142" s="252" t="s">
        <v>19</v>
      </c>
      <c r="F142" s="253" t="s">
        <v>293</v>
      </c>
      <c r="G142" s="251"/>
      <c r="H142" s="254">
        <v>157.68000000000001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284</v>
      </c>
      <c r="AU142" s="260" t="s">
        <v>82</v>
      </c>
      <c r="AV142" s="14" t="s">
        <v>167</v>
      </c>
      <c r="AW142" s="14" t="s">
        <v>34</v>
      </c>
      <c r="AX142" s="14" t="s">
        <v>80</v>
      </c>
      <c r="AY142" s="260" t="s">
        <v>142</v>
      </c>
    </row>
    <row r="143" s="2" customFormat="1" ht="62.7" customHeight="1">
      <c r="A143" s="41"/>
      <c r="B143" s="42"/>
      <c r="C143" s="216" t="s">
        <v>302</v>
      </c>
      <c r="D143" s="216" t="s">
        <v>145</v>
      </c>
      <c r="E143" s="217" t="s">
        <v>303</v>
      </c>
      <c r="F143" s="218" t="s">
        <v>304</v>
      </c>
      <c r="G143" s="219" t="s">
        <v>281</v>
      </c>
      <c r="H143" s="220">
        <v>81.780000000000001</v>
      </c>
      <c r="I143" s="221"/>
      <c r="J143" s="222">
        <f>ROUND(I143*H143,2)</f>
        <v>0</v>
      </c>
      <c r="K143" s="218" t="s">
        <v>149</v>
      </c>
      <c r="L143" s="47"/>
      <c r="M143" s="223" t="s">
        <v>19</v>
      </c>
      <c r="N143" s="224" t="s">
        <v>43</v>
      </c>
      <c r="O143" s="87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7" t="s">
        <v>167</v>
      </c>
      <c r="AT143" s="227" t="s">
        <v>145</v>
      </c>
      <c r="AU143" s="227" t="s">
        <v>82</v>
      </c>
      <c r="AY143" s="20" t="s">
        <v>142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80</v>
      </c>
      <c r="BK143" s="228">
        <f>ROUND(I143*H143,2)</f>
        <v>0</v>
      </c>
      <c r="BL143" s="20" t="s">
        <v>167</v>
      </c>
      <c r="BM143" s="227" t="s">
        <v>305</v>
      </c>
    </row>
    <row r="144" s="2" customFormat="1">
      <c r="A144" s="41"/>
      <c r="B144" s="42"/>
      <c r="C144" s="43"/>
      <c r="D144" s="229" t="s">
        <v>152</v>
      </c>
      <c r="E144" s="43"/>
      <c r="F144" s="230" t="s">
        <v>306</v>
      </c>
      <c r="G144" s="43"/>
      <c r="H144" s="43"/>
      <c r="I144" s="231"/>
      <c r="J144" s="43"/>
      <c r="K144" s="43"/>
      <c r="L144" s="47"/>
      <c r="M144" s="232"/>
      <c r="N144" s="233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152</v>
      </c>
      <c r="AU144" s="20" t="s">
        <v>82</v>
      </c>
    </row>
    <row r="145" s="13" customFormat="1">
      <c r="A145" s="13"/>
      <c r="B145" s="238"/>
      <c r="C145" s="239"/>
      <c r="D145" s="240" t="s">
        <v>284</v>
      </c>
      <c r="E145" s="241" t="s">
        <v>19</v>
      </c>
      <c r="F145" s="242" t="s">
        <v>301</v>
      </c>
      <c r="G145" s="239"/>
      <c r="H145" s="243">
        <v>81.780000000000001</v>
      </c>
      <c r="I145" s="244"/>
      <c r="J145" s="239"/>
      <c r="K145" s="239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284</v>
      </c>
      <c r="AU145" s="249" t="s">
        <v>82</v>
      </c>
      <c r="AV145" s="13" t="s">
        <v>82</v>
      </c>
      <c r="AW145" s="13" t="s">
        <v>34</v>
      </c>
      <c r="AX145" s="13" t="s">
        <v>80</v>
      </c>
      <c r="AY145" s="249" t="s">
        <v>142</v>
      </c>
    </row>
    <row r="146" s="2" customFormat="1" ht="66.75" customHeight="1">
      <c r="A146" s="41"/>
      <c r="B146" s="42"/>
      <c r="C146" s="216" t="s">
        <v>307</v>
      </c>
      <c r="D146" s="216" t="s">
        <v>145</v>
      </c>
      <c r="E146" s="217" t="s">
        <v>308</v>
      </c>
      <c r="F146" s="218" t="s">
        <v>309</v>
      </c>
      <c r="G146" s="219" t="s">
        <v>281</v>
      </c>
      <c r="H146" s="220">
        <v>81.780000000000001</v>
      </c>
      <c r="I146" s="221"/>
      <c r="J146" s="222">
        <f>ROUND(I146*H146,2)</f>
        <v>0</v>
      </c>
      <c r="K146" s="218" t="s">
        <v>149</v>
      </c>
      <c r="L146" s="47"/>
      <c r="M146" s="223" t="s">
        <v>19</v>
      </c>
      <c r="N146" s="224" t="s">
        <v>43</v>
      </c>
      <c r="O146" s="87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7" t="s">
        <v>167</v>
      </c>
      <c r="AT146" s="227" t="s">
        <v>145</v>
      </c>
      <c r="AU146" s="227" t="s">
        <v>82</v>
      </c>
      <c r="AY146" s="20" t="s">
        <v>142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80</v>
      </c>
      <c r="BK146" s="228">
        <f>ROUND(I146*H146,2)</f>
        <v>0</v>
      </c>
      <c r="BL146" s="20" t="s">
        <v>167</v>
      </c>
      <c r="BM146" s="227" t="s">
        <v>310</v>
      </c>
    </row>
    <row r="147" s="2" customFormat="1">
      <c r="A147" s="41"/>
      <c r="B147" s="42"/>
      <c r="C147" s="43"/>
      <c r="D147" s="229" t="s">
        <v>152</v>
      </c>
      <c r="E147" s="43"/>
      <c r="F147" s="230" t="s">
        <v>311</v>
      </c>
      <c r="G147" s="43"/>
      <c r="H147" s="43"/>
      <c r="I147" s="231"/>
      <c r="J147" s="43"/>
      <c r="K147" s="43"/>
      <c r="L147" s="47"/>
      <c r="M147" s="232"/>
      <c r="N147" s="233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152</v>
      </c>
      <c r="AU147" s="20" t="s">
        <v>82</v>
      </c>
    </row>
    <row r="148" s="13" customFormat="1">
      <c r="A148" s="13"/>
      <c r="B148" s="238"/>
      <c r="C148" s="239"/>
      <c r="D148" s="240" t="s">
        <v>284</v>
      </c>
      <c r="E148" s="241" t="s">
        <v>19</v>
      </c>
      <c r="F148" s="242" t="s">
        <v>301</v>
      </c>
      <c r="G148" s="239"/>
      <c r="H148" s="243">
        <v>81.780000000000001</v>
      </c>
      <c r="I148" s="244"/>
      <c r="J148" s="239"/>
      <c r="K148" s="239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284</v>
      </c>
      <c r="AU148" s="249" t="s">
        <v>82</v>
      </c>
      <c r="AV148" s="13" t="s">
        <v>82</v>
      </c>
      <c r="AW148" s="13" t="s">
        <v>34</v>
      </c>
      <c r="AX148" s="13" t="s">
        <v>80</v>
      </c>
      <c r="AY148" s="249" t="s">
        <v>142</v>
      </c>
    </row>
    <row r="149" s="2" customFormat="1" ht="44.25" customHeight="1">
      <c r="A149" s="41"/>
      <c r="B149" s="42"/>
      <c r="C149" s="216" t="s">
        <v>312</v>
      </c>
      <c r="D149" s="216" t="s">
        <v>145</v>
      </c>
      <c r="E149" s="217" t="s">
        <v>313</v>
      </c>
      <c r="F149" s="218" t="s">
        <v>314</v>
      </c>
      <c r="G149" s="219" t="s">
        <v>281</v>
      </c>
      <c r="H149" s="220">
        <v>119.73</v>
      </c>
      <c r="I149" s="221"/>
      <c r="J149" s="222">
        <f>ROUND(I149*H149,2)</f>
        <v>0</v>
      </c>
      <c r="K149" s="218" t="s">
        <v>149</v>
      </c>
      <c r="L149" s="47"/>
      <c r="M149" s="223" t="s">
        <v>19</v>
      </c>
      <c r="N149" s="224" t="s">
        <v>43</v>
      </c>
      <c r="O149" s="87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7" t="s">
        <v>167</v>
      </c>
      <c r="AT149" s="227" t="s">
        <v>145</v>
      </c>
      <c r="AU149" s="227" t="s">
        <v>82</v>
      </c>
      <c r="AY149" s="20" t="s">
        <v>142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80</v>
      </c>
      <c r="BK149" s="228">
        <f>ROUND(I149*H149,2)</f>
        <v>0</v>
      </c>
      <c r="BL149" s="20" t="s">
        <v>167</v>
      </c>
      <c r="BM149" s="227" t="s">
        <v>315</v>
      </c>
    </row>
    <row r="150" s="2" customFormat="1">
      <c r="A150" s="41"/>
      <c r="B150" s="42"/>
      <c r="C150" s="43"/>
      <c r="D150" s="229" t="s">
        <v>152</v>
      </c>
      <c r="E150" s="43"/>
      <c r="F150" s="230" t="s">
        <v>316</v>
      </c>
      <c r="G150" s="43"/>
      <c r="H150" s="43"/>
      <c r="I150" s="231"/>
      <c r="J150" s="43"/>
      <c r="K150" s="43"/>
      <c r="L150" s="47"/>
      <c r="M150" s="232"/>
      <c r="N150" s="233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152</v>
      </c>
      <c r="AU150" s="20" t="s">
        <v>82</v>
      </c>
    </row>
    <row r="151" s="13" customFormat="1">
      <c r="A151" s="13"/>
      <c r="B151" s="238"/>
      <c r="C151" s="239"/>
      <c r="D151" s="240" t="s">
        <v>284</v>
      </c>
      <c r="E151" s="241" t="s">
        <v>19</v>
      </c>
      <c r="F151" s="242" t="s">
        <v>299</v>
      </c>
      <c r="G151" s="239"/>
      <c r="H151" s="243">
        <v>37.950000000000003</v>
      </c>
      <c r="I151" s="244"/>
      <c r="J151" s="239"/>
      <c r="K151" s="239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284</v>
      </c>
      <c r="AU151" s="249" t="s">
        <v>82</v>
      </c>
      <c r="AV151" s="13" t="s">
        <v>82</v>
      </c>
      <c r="AW151" s="13" t="s">
        <v>34</v>
      </c>
      <c r="AX151" s="13" t="s">
        <v>72</v>
      </c>
      <c r="AY151" s="249" t="s">
        <v>142</v>
      </c>
    </row>
    <row r="152" s="13" customFormat="1">
      <c r="A152" s="13"/>
      <c r="B152" s="238"/>
      <c r="C152" s="239"/>
      <c r="D152" s="240" t="s">
        <v>284</v>
      </c>
      <c r="E152" s="241" t="s">
        <v>19</v>
      </c>
      <c r="F152" s="242" t="s">
        <v>301</v>
      </c>
      <c r="G152" s="239"/>
      <c r="H152" s="243">
        <v>81.780000000000001</v>
      </c>
      <c r="I152" s="244"/>
      <c r="J152" s="239"/>
      <c r="K152" s="239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284</v>
      </c>
      <c r="AU152" s="249" t="s">
        <v>82</v>
      </c>
      <c r="AV152" s="13" t="s">
        <v>82</v>
      </c>
      <c r="AW152" s="13" t="s">
        <v>34</v>
      </c>
      <c r="AX152" s="13" t="s">
        <v>72</v>
      </c>
      <c r="AY152" s="249" t="s">
        <v>142</v>
      </c>
    </row>
    <row r="153" s="14" customFormat="1">
      <c r="A153" s="14"/>
      <c r="B153" s="250"/>
      <c r="C153" s="251"/>
      <c r="D153" s="240" t="s">
        <v>284</v>
      </c>
      <c r="E153" s="252" t="s">
        <v>19</v>
      </c>
      <c r="F153" s="253" t="s">
        <v>293</v>
      </c>
      <c r="G153" s="251"/>
      <c r="H153" s="254">
        <v>119.73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284</v>
      </c>
      <c r="AU153" s="260" t="s">
        <v>82</v>
      </c>
      <c r="AV153" s="14" t="s">
        <v>167</v>
      </c>
      <c r="AW153" s="14" t="s">
        <v>34</v>
      </c>
      <c r="AX153" s="14" t="s">
        <v>80</v>
      </c>
      <c r="AY153" s="260" t="s">
        <v>142</v>
      </c>
    </row>
    <row r="154" s="2" customFormat="1" ht="44.25" customHeight="1">
      <c r="A154" s="41"/>
      <c r="B154" s="42"/>
      <c r="C154" s="216" t="s">
        <v>317</v>
      </c>
      <c r="D154" s="216" t="s">
        <v>145</v>
      </c>
      <c r="E154" s="217" t="s">
        <v>318</v>
      </c>
      <c r="F154" s="218" t="s">
        <v>319</v>
      </c>
      <c r="G154" s="219" t="s">
        <v>320</v>
      </c>
      <c r="H154" s="220">
        <v>163.56</v>
      </c>
      <c r="I154" s="221"/>
      <c r="J154" s="222">
        <f>ROUND(I154*H154,2)</f>
        <v>0</v>
      </c>
      <c r="K154" s="218" t="s">
        <v>149</v>
      </c>
      <c r="L154" s="47"/>
      <c r="M154" s="223" t="s">
        <v>19</v>
      </c>
      <c r="N154" s="224" t="s">
        <v>43</v>
      </c>
      <c r="O154" s="87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7" t="s">
        <v>167</v>
      </c>
      <c r="AT154" s="227" t="s">
        <v>145</v>
      </c>
      <c r="AU154" s="227" t="s">
        <v>82</v>
      </c>
      <c r="AY154" s="20" t="s">
        <v>142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80</v>
      </c>
      <c r="BK154" s="228">
        <f>ROUND(I154*H154,2)</f>
        <v>0</v>
      </c>
      <c r="BL154" s="20" t="s">
        <v>167</v>
      </c>
      <c r="BM154" s="227" t="s">
        <v>321</v>
      </c>
    </row>
    <row r="155" s="2" customFormat="1">
      <c r="A155" s="41"/>
      <c r="B155" s="42"/>
      <c r="C155" s="43"/>
      <c r="D155" s="229" t="s">
        <v>152</v>
      </c>
      <c r="E155" s="43"/>
      <c r="F155" s="230" t="s">
        <v>322</v>
      </c>
      <c r="G155" s="43"/>
      <c r="H155" s="43"/>
      <c r="I155" s="231"/>
      <c r="J155" s="43"/>
      <c r="K155" s="43"/>
      <c r="L155" s="47"/>
      <c r="M155" s="232"/>
      <c r="N155" s="233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152</v>
      </c>
      <c r="AU155" s="20" t="s">
        <v>82</v>
      </c>
    </row>
    <row r="156" s="13" customFormat="1">
      <c r="A156" s="13"/>
      <c r="B156" s="238"/>
      <c r="C156" s="239"/>
      <c r="D156" s="240" t="s">
        <v>284</v>
      </c>
      <c r="E156" s="241" t="s">
        <v>19</v>
      </c>
      <c r="F156" s="242" t="s">
        <v>301</v>
      </c>
      <c r="G156" s="239"/>
      <c r="H156" s="243">
        <v>81.780000000000001</v>
      </c>
      <c r="I156" s="244"/>
      <c r="J156" s="239"/>
      <c r="K156" s="239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284</v>
      </c>
      <c r="AU156" s="249" t="s">
        <v>82</v>
      </c>
      <c r="AV156" s="13" t="s">
        <v>82</v>
      </c>
      <c r="AW156" s="13" t="s">
        <v>34</v>
      </c>
      <c r="AX156" s="13" t="s">
        <v>80</v>
      </c>
      <c r="AY156" s="249" t="s">
        <v>142</v>
      </c>
    </row>
    <row r="157" s="13" customFormat="1">
      <c r="A157" s="13"/>
      <c r="B157" s="238"/>
      <c r="C157" s="239"/>
      <c r="D157" s="240" t="s">
        <v>284</v>
      </c>
      <c r="E157" s="239"/>
      <c r="F157" s="242" t="s">
        <v>323</v>
      </c>
      <c r="G157" s="239"/>
      <c r="H157" s="243">
        <v>163.56</v>
      </c>
      <c r="I157" s="244"/>
      <c r="J157" s="239"/>
      <c r="K157" s="239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284</v>
      </c>
      <c r="AU157" s="249" t="s">
        <v>82</v>
      </c>
      <c r="AV157" s="13" t="s">
        <v>82</v>
      </c>
      <c r="AW157" s="13" t="s">
        <v>4</v>
      </c>
      <c r="AX157" s="13" t="s">
        <v>80</v>
      </c>
      <c r="AY157" s="249" t="s">
        <v>142</v>
      </c>
    </row>
    <row r="158" s="2" customFormat="1" ht="37.8" customHeight="1">
      <c r="A158" s="41"/>
      <c r="B158" s="42"/>
      <c r="C158" s="216" t="s">
        <v>324</v>
      </c>
      <c r="D158" s="216" t="s">
        <v>145</v>
      </c>
      <c r="E158" s="217" t="s">
        <v>325</v>
      </c>
      <c r="F158" s="218" t="s">
        <v>326</v>
      </c>
      <c r="G158" s="219" t="s">
        <v>281</v>
      </c>
      <c r="H158" s="220">
        <v>119.73</v>
      </c>
      <c r="I158" s="221"/>
      <c r="J158" s="222">
        <f>ROUND(I158*H158,2)</f>
        <v>0</v>
      </c>
      <c r="K158" s="218" t="s">
        <v>149</v>
      </c>
      <c r="L158" s="47"/>
      <c r="M158" s="223" t="s">
        <v>19</v>
      </c>
      <c r="N158" s="224" t="s">
        <v>43</v>
      </c>
      <c r="O158" s="87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7" t="s">
        <v>167</v>
      </c>
      <c r="AT158" s="227" t="s">
        <v>145</v>
      </c>
      <c r="AU158" s="227" t="s">
        <v>82</v>
      </c>
      <c r="AY158" s="20" t="s">
        <v>142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80</v>
      </c>
      <c r="BK158" s="228">
        <f>ROUND(I158*H158,2)</f>
        <v>0</v>
      </c>
      <c r="BL158" s="20" t="s">
        <v>167</v>
      </c>
      <c r="BM158" s="227" t="s">
        <v>327</v>
      </c>
    </row>
    <row r="159" s="2" customFormat="1">
      <c r="A159" s="41"/>
      <c r="B159" s="42"/>
      <c r="C159" s="43"/>
      <c r="D159" s="229" t="s">
        <v>152</v>
      </c>
      <c r="E159" s="43"/>
      <c r="F159" s="230" t="s">
        <v>328</v>
      </c>
      <c r="G159" s="43"/>
      <c r="H159" s="43"/>
      <c r="I159" s="231"/>
      <c r="J159" s="43"/>
      <c r="K159" s="43"/>
      <c r="L159" s="47"/>
      <c r="M159" s="232"/>
      <c r="N159" s="233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152</v>
      </c>
      <c r="AU159" s="20" t="s">
        <v>82</v>
      </c>
    </row>
    <row r="160" s="13" customFormat="1">
      <c r="A160" s="13"/>
      <c r="B160" s="238"/>
      <c r="C160" s="239"/>
      <c r="D160" s="240" t="s">
        <v>284</v>
      </c>
      <c r="E160" s="241" t="s">
        <v>19</v>
      </c>
      <c r="F160" s="242" t="s">
        <v>298</v>
      </c>
      <c r="G160" s="239"/>
      <c r="H160" s="243">
        <v>37.950000000000003</v>
      </c>
      <c r="I160" s="244"/>
      <c r="J160" s="239"/>
      <c r="K160" s="239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284</v>
      </c>
      <c r="AU160" s="249" t="s">
        <v>82</v>
      </c>
      <c r="AV160" s="13" t="s">
        <v>82</v>
      </c>
      <c r="AW160" s="13" t="s">
        <v>34</v>
      </c>
      <c r="AX160" s="13" t="s">
        <v>72</v>
      </c>
      <c r="AY160" s="249" t="s">
        <v>142</v>
      </c>
    </row>
    <row r="161" s="13" customFormat="1">
      <c r="A161" s="13"/>
      <c r="B161" s="238"/>
      <c r="C161" s="239"/>
      <c r="D161" s="240" t="s">
        <v>284</v>
      </c>
      <c r="E161" s="241" t="s">
        <v>19</v>
      </c>
      <c r="F161" s="242" t="s">
        <v>301</v>
      </c>
      <c r="G161" s="239"/>
      <c r="H161" s="243">
        <v>81.780000000000001</v>
      </c>
      <c r="I161" s="244"/>
      <c r="J161" s="239"/>
      <c r="K161" s="239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284</v>
      </c>
      <c r="AU161" s="249" t="s">
        <v>82</v>
      </c>
      <c r="AV161" s="13" t="s">
        <v>82</v>
      </c>
      <c r="AW161" s="13" t="s">
        <v>34</v>
      </c>
      <c r="AX161" s="13" t="s">
        <v>72</v>
      </c>
      <c r="AY161" s="249" t="s">
        <v>142</v>
      </c>
    </row>
    <row r="162" s="14" customFormat="1">
      <c r="A162" s="14"/>
      <c r="B162" s="250"/>
      <c r="C162" s="251"/>
      <c r="D162" s="240" t="s">
        <v>284</v>
      </c>
      <c r="E162" s="252" t="s">
        <v>19</v>
      </c>
      <c r="F162" s="253" t="s">
        <v>293</v>
      </c>
      <c r="G162" s="251"/>
      <c r="H162" s="254">
        <v>119.73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284</v>
      </c>
      <c r="AU162" s="260" t="s">
        <v>82</v>
      </c>
      <c r="AV162" s="14" t="s">
        <v>167</v>
      </c>
      <c r="AW162" s="14" t="s">
        <v>34</v>
      </c>
      <c r="AX162" s="14" t="s">
        <v>80</v>
      </c>
      <c r="AY162" s="260" t="s">
        <v>142</v>
      </c>
    </row>
    <row r="163" s="2" customFormat="1" ht="44.25" customHeight="1">
      <c r="A163" s="41"/>
      <c r="B163" s="42"/>
      <c r="C163" s="216" t="s">
        <v>329</v>
      </c>
      <c r="D163" s="216" t="s">
        <v>145</v>
      </c>
      <c r="E163" s="217" t="s">
        <v>330</v>
      </c>
      <c r="F163" s="218" t="s">
        <v>331</v>
      </c>
      <c r="G163" s="219" t="s">
        <v>281</v>
      </c>
      <c r="H163" s="220">
        <v>37.950000000000003</v>
      </c>
      <c r="I163" s="221"/>
      <c r="J163" s="222">
        <f>ROUND(I163*H163,2)</f>
        <v>0</v>
      </c>
      <c r="K163" s="218" t="s">
        <v>149</v>
      </c>
      <c r="L163" s="47"/>
      <c r="M163" s="223" t="s">
        <v>19</v>
      </c>
      <c r="N163" s="224" t="s">
        <v>43</v>
      </c>
      <c r="O163" s="87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7" t="s">
        <v>167</v>
      </c>
      <c r="AT163" s="227" t="s">
        <v>145</v>
      </c>
      <c r="AU163" s="227" t="s">
        <v>82</v>
      </c>
      <c r="AY163" s="20" t="s">
        <v>142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80</v>
      </c>
      <c r="BK163" s="228">
        <f>ROUND(I163*H163,2)</f>
        <v>0</v>
      </c>
      <c r="BL163" s="20" t="s">
        <v>167</v>
      </c>
      <c r="BM163" s="227" t="s">
        <v>332</v>
      </c>
    </row>
    <row r="164" s="2" customFormat="1">
      <c r="A164" s="41"/>
      <c r="B164" s="42"/>
      <c r="C164" s="43"/>
      <c r="D164" s="229" t="s">
        <v>152</v>
      </c>
      <c r="E164" s="43"/>
      <c r="F164" s="230" t="s">
        <v>333</v>
      </c>
      <c r="G164" s="43"/>
      <c r="H164" s="43"/>
      <c r="I164" s="231"/>
      <c r="J164" s="43"/>
      <c r="K164" s="43"/>
      <c r="L164" s="47"/>
      <c r="M164" s="232"/>
      <c r="N164" s="233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152</v>
      </c>
      <c r="AU164" s="20" t="s">
        <v>82</v>
      </c>
    </row>
    <row r="165" s="13" customFormat="1">
      <c r="A165" s="13"/>
      <c r="B165" s="238"/>
      <c r="C165" s="239"/>
      <c r="D165" s="240" t="s">
        <v>284</v>
      </c>
      <c r="E165" s="241" t="s">
        <v>19</v>
      </c>
      <c r="F165" s="242" t="s">
        <v>299</v>
      </c>
      <c r="G165" s="239"/>
      <c r="H165" s="243">
        <v>37.950000000000003</v>
      </c>
      <c r="I165" s="244"/>
      <c r="J165" s="239"/>
      <c r="K165" s="239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284</v>
      </c>
      <c r="AU165" s="249" t="s">
        <v>82</v>
      </c>
      <c r="AV165" s="13" t="s">
        <v>82</v>
      </c>
      <c r="AW165" s="13" t="s">
        <v>34</v>
      </c>
      <c r="AX165" s="13" t="s">
        <v>80</v>
      </c>
      <c r="AY165" s="249" t="s">
        <v>142</v>
      </c>
    </row>
    <row r="166" s="12" customFormat="1" ht="22.8" customHeight="1">
      <c r="A166" s="12"/>
      <c r="B166" s="200"/>
      <c r="C166" s="201"/>
      <c r="D166" s="202" t="s">
        <v>71</v>
      </c>
      <c r="E166" s="214" t="s">
        <v>229</v>
      </c>
      <c r="F166" s="214" t="s">
        <v>334</v>
      </c>
      <c r="G166" s="201"/>
      <c r="H166" s="201"/>
      <c r="I166" s="204"/>
      <c r="J166" s="215">
        <f>BK166</f>
        <v>0</v>
      </c>
      <c r="K166" s="201"/>
      <c r="L166" s="206"/>
      <c r="M166" s="207"/>
      <c r="N166" s="208"/>
      <c r="O166" s="208"/>
      <c r="P166" s="209">
        <f>SUM(P167:P218)</f>
        <v>0</v>
      </c>
      <c r="Q166" s="208"/>
      <c r="R166" s="209">
        <f>SUM(R167:R218)</f>
        <v>0.00086400000000000008</v>
      </c>
      <c r="S166" s="208"/>
      <c r="T166" s="210">
        <f>SUM(T167:T218)</f>
        <v>890.23145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1" t="s">
        <v>80</v>
      </c>
      <c r="AT166" s="212" t="s">
        <v>71</v>
      </c>
      <c r="AU166" s="212" t="s">
        <v>80</v>
      </c>
      <c r="AY166" s="211" t="s">
        <v>142</v>
      </c>
      <c r="BK166" s="213">
        <f>SUM(BK167:BK218)</f>
        <v>0</v>
      </c>
    </row>
    <row r="167" s="2" customFormat="1" ht="55.5" customHeight="1">
      <c r="A167" s="41"/>
      <c r="B167" s="42"/>
      <c r="C167" s="216" t="s">
        <v>335</v>
      </c>
      <c r="D167" s="216" t="s">
        <v>145</v>
      </c>
      <c r="E167" s="217" t="s">
        <v>336</v>
      </c>
      <c r="F167" s="218" t="s">
        <v>337</v>
      </c>
      <c r="G167" s="219" t="s">
        <v>281</v>
      </c>
      <c r="H167" s="220">
        <v>477.983</v>
      </c>
      <c r="I167" s="221"/>
      <c r="J167" s="222">
        <f>ROUND(I167*H167,2)</f>
        <v>0</v>
      </c>
      <c r="K167" s="218" t="s">
        <v>149</v>
      </c>
      <c r="L167" s="47"/>
      <c r="M167" s="223" t="s">
        <v>19</v>
      </c>
      <c r="N167" s="224" t="s">
        <v>43</v>
      </c>
      <c r="O167" s="87"/>
      <c r="P167" s="225">
        <f>O167*H167</f>
        <v>0</v>
      </c>
      <c r="Q167" s="225">
        <v>0</v>
      </c>
      <c r="R167" s="225">
        <f>Q167*H167</f>
        <v>0</v>
      </c>
      <c r="S167" s="225">
        <v>0.25</v>
      </c>
      <c r="T167" s="226">
        <f>S167*H167</f>
        <v>119.49575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7" t="s">
        <v>167</v>
      </c>
      <c r="AT167" s="227" t="s">
        <v>145</v>
      </c>
      <c r="AU167" s="227" t="s">
        <v>82</v>
      </c>
      <c r="AY167" s="20" t="s">
        <v>142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80</v>
      </c>
      <c r="BK167" s="228">
        <f>ROUND(I167*H167,2)</f>
        <v>0</v>
      </c>
      <c r="BL167" s="20" t="s">
        <v>167</v>
      </c>
      <c r="BM167" s="227" t="s">
        <v>338</v>
      </c>
    </row>
    <row r="168" s="2" customFormat="1">
      <c r="A168" s="41"/>
      <c r="B168" s="42"/>
      <c r="C168" s="43"/>
      <c r="D168" s="229" t="s">
        <v>152</v>
      </c>
      <c r="E168" s="43"/>
      <c r="F168" s="230" t="s">
        <v>339</v>
      </c>
      <c r="G168" s="43"/>
      <c r="H168" s="43"/>
      <c r="I168" s="231"/>
      <c r="J168" s="43"/>
      <c r="K168" s="43"/>
      <c r="L168" s="47"/>
      <c r="M168" s="232"/>
      <c r="N168" s="233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152</v>
      </c>
      <c r="AU168" s="20" t="s">
        <v>82</v>
      </c>
    </row>
    <row r="169" s="16" customFormat="1">
      <c r="A169" s="16"/>
      <c r="B169" s="272"/>
      <c r="C169" s="273"/>
      <c r="D169" s="240" t="s">
        <v>284</v>
      </c>
      <c r="E169" s="274" t="s">
        <v>19</v>
      </c>
      <c r="F169" s="275" t="s">
        <v>340</v>
      </c>
      <c r="G169" s="273"/>
      <c r="H169" s="274" t="s">
        <v>19</v>
      </c>
      <c r="I169" s="276"/>
      <c r="J169" s="273"/>
      <c r="K169" s="273"/>
      <c r="L169" s="277"/>
      <c r="M169" s="278"/>
      <c r="N169" s="279"/>
      <c r="O169" s="279"/>
      <c r="P169" s="279"/>
      <c r="Q169" s="279"/>
      <c r="R169" s="279"/>
      <c r="S169" s="279"/>
      <c r="T169" s="280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81" t="s">
        <v>284</v>
      </c>
      <c r="AU169" s="281" t="s">
        <v>82</v>
      </c>
      <c r="AV169" s="16" t="s">
        <v>80</v>
      </c>
      <c r="AW169" s="16" t="s">
        <v>34</v>
      </c>
      <c r="AX169" s="16" t="s">
        <v>72</v>
      </c>
      <c r="AY169" s="281" t="s">
        <v>142</v>
      </c>
    </row>
    <row r="170" s="13" customFormat="1">
      <c r="A170" s="13"/>
      <c r="B170" s="238"/>
      <c r="C170" s="239"/>
      <c r="D170" s="240" t="s">
        <v>284</v>
      </c>
      <c r="E170" s="241" t="s">
        <v>19</v>
      </c>
      <c r="F170" s="242" t="s">
        <v>341</v>
      </c>
      <c r="G170" s="239"/>
      <c r="H170" s="243">
        <v>1440</v>
      </c>
      <c r="I170" s="244"/>
      <c r="J170" s="239"/>
      <c r="K170" s="239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284</v>
      </c>
      <c r="AU170" s="249" t="s">
        <v>82</v>
      </c>
      <c r="AV170" s="13" t="s">
        <v>82</v>
      </c>
      <c r="AW170" s="13" t="s">
        <v>34</v>
      </c>
      <c r="AX170" s="13" t="s">
        <v>72</v>
      </c>
      <c r="AY170" s="249" t="s">
        <v>142</v>
      </c>
    </row>
    <row r="171" s="13" customFormat="1">
      <c r="A171" s="13"/>
      <c r="B171" s="238"/>
      <c r="C171" s="239"/>
      <c r="D171" s="240" t="s">
        <v>284</v>
      </c>
      <c r="E171" s="241" t="s">
        <v>19</v>
      </c>
      <c r="F171" s="242" t="s">
        <v>342</v>
      </c>
      <c r="G171" s="239"/>
      <c r="H171" s="243">
        <v>935.34000000000003</v>
      </c>
      <c r="I171" s="244"/>
      <c r="J171" s="239"/>
      <c r="K171" s="239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284</v>
      </c>
      <c r="AU171" s="249" t="s">
        <v>82</v>
      </c>
      <c r="AV171" s="13" t="s">
        <v>82</v>
      </c>
      <c r="AW171" s="13" t="s">
        <v>34</v>
      </c>
      <c r="AX171" s="13" t="s">
        <v>72</v>
      </c>
      <c r="AY171" s="249" t="s">
        <v>142</v>
      </c>
    </row>
    <row r="172" s="15" customFormat="1">
      <c r="A172" s="15"/>
      <c r="B172" s="261"/>
      <c r="C172" s="262"/>
      <c r="D172" s="240" t="s">
        <v>284</v>
      </c>
      <c r="E172" s="263" t="s">
        <v>19</v>
      </c>
      <c r="F172" s="264" t="s">
        <v>343</v>
      </c>
      <c r="G172" s="262"/>
      <c r="H172" s="265">
        <v>2375.3400000000001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1" t="s">
        <v>284</v>
      </c>
      <c r="AU172" s="271" t="s">
        <v>82</v>
      </c>
      <c r="AV172" s="15" t="s">
        <v>107</v>
      </c>
      <c r="AW172" s="15" t="s">
        <v>34</v>
      </c>
      <c r="AX172" s="15" t="s">
        <v>72</v>
      </c>
      <c r="AY172" s="271" t="s">
        <v>142</v>
      </c>
    </row>
    <row r="173" s="13" customFormat="1">
      <c r="A173" s="13"/>
      <c r="B173" s="238"/>
      <c r="C173" s="239"/>
      <c r="D173" s="240" t="s">
        <v>284</v>
      </c>
      <c r="E173" s="241" t="s">
        <v>19</v>
      </c>
      <c r="F173" s="242" t="s">
        <v>344</v>
      </c>
      <c r="G173" s="239"/>
      <c r="H173" s="243">
        <v>14.573</v>
      </c>
      <c r="I173" s="244"/>
      <c r="J173" s="239"/>
      <c r="K173" s="239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284</v>
      </c>
      <c r="AU173" s="249" t="s">
        <v>82</v>
      </c>
      <c r="AV173" s="13" t="s">
        <v>82</v>
      </c>
      <c r="AW173" s="13" t="s">
        <v>34</v>
      </c>
      <c r="AX173" s="13" t="s">
        <v>72</v>
      </c>
      <c r="AY173" s="249" t="s">
        <v>142</v>
      </c>
    </row>
    <row r="174" s="15" customFormat="1">
      <c r="A174" s="15"/>
      <c r="B174" s="261"/>
      <c r="C174" s="262"/>
      <c r="D174" s="240" t="s">
        <v>284</v>
      </c>
      <c r="E174" s="263" t="s">
        <v>19</v>
      </c>
      <c r="F174" s="264" t="s">
        <v>345</v>
      </c>
      <c r="G174" s="262"/>
      <c r="H174" s="265">
        <v>14.573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1" t="s">
        <v>284</v>
      </c>
      <c r="AU174" s="271" t="s">
        <v>82</v>
      </c>
      <c r="AV174" s="15" t="s">
        <v>107</v>
      </c>
      <c r="AW174" s="15" t="s">
        <v>34</v>
      </c>
      <c r="AX174" s="15" t="s">
        <v>72</v>
      </c>
      <c r="AY174" s="271" t="s">
        <v>142</v>
      </c>
    </row>
    <row r="175" s="14" customFormat="1">
      <c r="A175" s="14"/>
      <c r="B175" s="250"/>
      <c r="C175" s="251"/>
      <c r="D175" s="240" t="s">
        <v>284</v>
      </c>
      <c r="E175" s="252" t="s">
        <v>19</v>
      </c>
      <c r="F175" s="253" t="s">
        <v>293</v>
      </c>
      <c r="G175" s="251"/>
      <c r="H175" s="254">
        <v>2389.913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0" t="s">
        <v>284</v>
      </c>
      <c r="AU175" s="260" t="s">
        <v>82</v>
      </c>
      <c r="AV175" s="14" t="s">
        <v>167</v>
      </c>
      <c r="AW175" s="14" t="s">
        <v>34</v>
      </c>
      <c r="AX175" s="14" t="s">
        <v>80</v>
      </c>
      <c r="AY175" s="260" t="s">
        <v>142</v>
      </c>
    </row>
    <row r="176" s="13" customFormat="1">
      <c r="A176" s="13"/>
      <c r="B176" s="238"/>
      <c r="C176" s="239"/>
      <c r="D176" s="240" t="s">
        <v>284</v>
      </c>
      <c r="E176" s="239"/>
      <c r="F176" s="242" t="s">
        <v>346</v>
      </c>
      <c r="G176" s="239"/>
      <c r="H176" s="243">
        <v>477.983</v>
      </c>
      <c r="I176" s="244"/>
      <c r="J176" s="239"/>
      <c r="K176" s="239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284</v>
      </c>
      <c r="AU176" s="249" t="s">
        <v>82</v>
      </c>
      <c r="AV176" s="13" t="s">
        <v>82</v>
      </c>
      <c r="AW176" s="13" t="s">
        <v>4</v>
      </c>
      <c r="AX176" s="13" t="s">
        <v>80</v>
      </c>
      <c r="AY176" s="249" t="s">
        <v>142</v>
      </c>
    </row>
    <row r="177" s="2" customFormat="1" ht="55.5" customHeight="1">
      <c r="A177" s="41"/>
      <c r="B177" s="42"/>
      <c r="C177" s="216" t="s">
        <v>347</v>
      </c>
      <c r="D177" s="216" t="s">
        <v>145</v>
      </c>
      <c r="E177" s="217" t="s">
        <v>348</v>
      </c>
      <c r="F177" s="218" t="s">
        <v>349</v>
      </c>
      <c r="G177" s="219" t="s">
        <v>281</v>
      </c>
      <c r="H177" s="220">
        <v>1911.9300000000001</v>
      </c>
      <c r="I177" s="221"/>
      <c r="J177" s="222">
        <f>ROUND(I177*H177,2)</f>
        <v>0</v>
      </c>
      <c r="K177" s="218" t="s">
        <v>149</v>
      </c>
      <c r="L177" s="47"/>
      <c r="M177" s="223" t="s">
        <v>19</v>
      </c>
      <c r="N177" s="224" t="s">
        <v>43</v>
      </c>
      <c r="O177" s="87"/>
      <c r="P177" s="225">
        <f>O177*H177</f>
        <v>0</v>
      </c>
      <c r="Q177" s="225">
        <v>0</v>
      </c>
      <c r="R177" s="225">
        <f>Q177*H177</f>
        <v>0</v>
      </c>
      <c r="S177" s="225">
        <v>0.25</v>
      </c>
      <c r="T177" s="226">
        <f>S177*H177</f>
        <v>477.98250000000002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7" t="s">
        <v>167</v>
      </c>
      <c r="AT177" s="227" t="s">
        <v>145</v>
      </c>
      <c r="AU177" s="227" t="s">
        <v>82</v>
      </c>
      <c r="AY177" s="20" t="s">
        <v>142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20" t="s">
        <v>80</v>
      </c>
      <c r="BK177" s="228">
        <f>ROUND(I177*H177,2)</f>
        <v>0</v>
      </c>
      <c r="BL177" s="20" t="s">
        <v>167</v>
      </c>
      <c r="BM177" s="227" t="s">
        <v>350</v>
      </c>
    </row>
    <row r="178" s="2" customFormat="1">
      <c r="A178" s="41"/>
      <c r="B178" s="42"/>
      <c r="C178" s="43"/>
      <c r="D178" s="229" t="s">
        <v>152</v>
      </c>
      <c r="E178" s="43"/>
      <c r="F178" s="230" t="s">
        <v>351</v>
      </c>
      <c r="G178" s="43"/>
      <c r="H178" s="43"/>
      <c r="I178" s="231"/>
      <c r="J178" s="43"/>
      <c r="K178" s="43"/>
      <c r="L178" s="47"/>
      <c r="M178" s="232"/>
      <c r="N178" s="233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152</v>
      </c>
      <c r="AU178" s="20" t="s">
        <v>82</v>
      </c>
    </row>
    <row r="179" s="16" customFormat="1">
      <c r="A179" s="16"/>
      <c r="B179" s="272"/>
      <c r="C179" s="273"/>
      <c r="D179" s="240" t="s">
        <v>284</v>
      </c>
      <c r="E179" s="274" t="s">
        <v>19</v>
      </c>
      <c r="F179" s="275" t="s">
        <v>340</v>
      </c>
      <c r="G179" s="273"/>
      <c r="H179" s="274" t="s">
        <v>19</v>
      </c>
      <c r="I179" s="276"/>
      <c r="J179" s="273"/>
      <c r="K179" s="273"/>
      <c r="L179" s="277"/>
      <c r="M179" s="278"/>
      <c r="N179" s="279"/>
      <c r="O179" s="279"/>
      <c r="P179" s="279"/>
      <c r="Q179" s="279"/>
      <c r="R179" s="279"/>
      <c r="S179" s="279"/>
      <c r="T179" s="280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81" t="s">
        <v>284</v>
      </c>
      <c r="AU179" s="281" t="s">
        <v>82</v>
      </c>
      <c r="AV179" s="16" t="s">
        <v>80</v>
      </c>
      <c r="AW179" s="16" t="s">
        <v>34</v>
      </c>
      <c r="AX179" s="16" t="s">
        <v>72</v>
      </c>
      <c r="AY179" s="281" t="s">
        <v>142</v>
      </c>
    </row>
    <row r="180" s="13" customFormat="1">
      <c r="A180" s="13"/>
      <c r="B180" s="238"/>
      <c r="C180" s="239"/>
      <c r="D180" s="240" t="s">
        <v>284</v>
      </c>
      <c r="E180" s="241" t="s">
        <v>19</v>
      </c>
      <c r="F180" s="242" t="s">
        <v>341</v>
      </c>
      <c r="G180" s="239"/>
      <c r="H180" s="243">
        <v>1440</v>
      </c>
      <c r="I180" s="244"/>
      <c r="J180" s="239"/>
      <c r="K180" s="239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284</v>
      </c>
      <c r="AU180" s="249" t="s">
        <v>82</v>
      </c>
      <c r="AV180" s="13" t="s">
        <v>82</v>
      </c>
      <c r="AW180" s="13" t="s">
        <v>34</v>
      </c>
      <c r="AX180" s="13" t="s">
        <v>72</v>
      </c>
      <c r="AY180" s="249" t="s">
        <v>142</v>
      </c>
    </row>
    <row r="181" s="13" customFormat="1">
      <c r="A181" s="13"/>
      <c r="B181" s="238"/>
      <c r="C181" s="239"/>
      <c r="D181" s="240" t="s">
        <v>284</v>
      </c>
      <c r="E181" s="241" t="s">
        <v>19</v>
      </c>
      <c r="F181" s="242" t="s">
        <v>342</v>
      </c>
      <c r="G181" s="239"/>
      <c r="H181" s="243">
        <v>935.34000000000003</v>
      </c>
      <c r="I181" s="244"/>
      <c r="J181" s="239"/>
      <c r="K181" s="239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284</v>
      </c>
      <c r="AU181" s="249" t="s">
        <v>82</v>
      </c>
      <c r="AV181" s="13" t="s">
        <v>82</v>
      </c>
      <c r="AW181" s="13" t="s">
        <v>34</v>
      </c>
      <c r="AX181" s="13" t="s">
        <v>72</v>
      </c>
      <c r="AY181" s="249" t="s">
        <v>142</v>
      </c>
    </row>
    <row r="182" s="15" customFormat="1">
      <c r="A182" s="15"/>
      <c r="B182" s="261"/>
      <c r="C182" s="262"/>
      <c r="D182" s="240" t="s">
        <v>284</v>
      </c>
      <c r="E182" s="263" t="s">
        <v>19</v>
      </c>
      <c r="F182" s="264" t="s">
        <v>343</v>
      </c>
      <c r="G182" s="262"/>
      <c r="H182" s="265">
        <v>2375.3400000000001</v>
      </c>
      <c r="I182" s="266"/>
      <c r="J182" s="262"/>
      <c r="K182" s="262"/>
      <c r="L182" s="267"/>
      <c r="M182" s="268"/>
      <c r="N182" s="269"/>
      <c r="O182" s="269"/>
      <c r="P182" s="269"/>
      <c r="Q182" s="269"/>
      <c r="R182" s="269"/>
      <c r="S182" s="269"/>
      <c r="T182" s="27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1" t="s">
        <v>284</v>
      </c>
      <c r="AU182" s="271" t="s">
        <v>82</v>
      </c>
      <c r="AV182" s="15" t="s">
        <v>107</v>
      </c>
      <c r="AW182" s="15" t="s">
        <v>34</v>
      </c>
      <c r="AX182" s="15" t="s">
        <v>72</v>
      </c>
      <c r="AY182" s="271" t="s">
        <v>142</v>
      </c>
    </row>
    <row r="183" s="13" customFormat="1">
      <c r="A183" s="13"/>
      <c r="B183" s="238"/>
      <c r="C183" s="239"/>
      <c r="D183" s="240" t="s">
        <v>284</v>
      </c>
      <c r="E183" s="241" t="s">
        <v>19</v>
      </c>
      <c r="F183" s="242" t="s">
        <v>344</v>
      </c>
      <c r="G183" s="239"/>
      <c r="H183" s="243">
        <v>14.573</v>
      </c>
      <c r="I183" s="244"/>
      <c r="J183" s="239"/>
      <c r="K183" s="239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284</v>
      </c>
      <c r="AU183" s="249" t="s">
        <v>82</v>
      </c>
      <c r="AV183" s="13" t="s">
        <v>82</v>
      </c>
      <c r="AW183" s="13" t="s">
        <v>34</v>
      </c>
      <c r="AX183" s="13" t="s">
        <v>72</v>
      </c>
      <c r="AY183" s="249" t="s">
        <v>142</v>
      </c>
    </row>
    <row r="184" s="15" customFormat="1">
      <c r="A184" s="15"/>
      <c r="B184" s="261"/>
      <c r="C184" s="262"/>
      <c r="D184" s="240" t="s">
        <v>284</v>
      </c>
      <c r="E184" s="263" t="s">
        <v>19</v>
      </c>
      <c r="F184" s="264" t="s">
        <v>345</v>
      </c>
      <c r="G184" s="262"/>
      <c r="H184" s="265">
        <v>14.573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1" t="s">
        <v>284</v>
      </c>
      <c r="AU184" s="271" t="s">
        <v>82</v>
      </c>
      <c r="AV184" s="15" t="s">
        <v>107</v>
      </c>
      <c r="AW184" s="15" t="s">
        <v>34</v>
      </c>
      <c r="AX184" s="15" t="s">
        <v>72</v>
      </c>
      <c r="AY184" s="271" t="s">
        <v>142</v>
      </c>
    </row>
    <row r="185" s="14" customFormat="1">
      <c r="A185" s="14"/>
      <c r="B185" s="250"/>
      <c r="C185" s="251"/>
      <c r="D185" s="240" t="s">
        <v>284</v>
      </c>
      <c r="E185" s="252" t="s">
        <v>19</v>
      </c>
      <c r="F185" s="253" t="s">
        <v>293</v>
      </c>
      <c r="G185" s="251"/>
      <c r="H185" s="254">
        <v>2389.913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0" t="s">
        <v>284</v>
      </c>
      <c r="AU185" s="260" t="s">
        <v>82</v>
      </c>
      <c r="AV185" s="14" t="s">
        <v>167</v>
      </c>
      <c r="AW185" s="14" t="s">
        <v>34</v>
      </c>
      <c r="AX185" s="14" t="s">
        <v>80</v>
      </c>
      <c r="AY185" s="260" t="s">
        <v>142</v>
      </c>
    </row>
    <row r="186" s="13" customFormat="1">
      <c r="A186" s="13"/>
      <c r="B186" s="238"/>
      <c r="C186" s="239"/>
      <c r="D186" s="240" t="s">
        <v>284</v>
      </c>
      <c r="E186" s="239"/>
      <c r="F186" s="242" t="s">
        <v>352</v>
      </c>
      <c r="G186" s="239"/>
      <c r="H186" s="243">
        <v>1911.9300000000001</v>
      </c>
      <c r="I186" s="244"/>
      <c r="J186" s="239"/>
      <c r="K186" s="239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284</v>
      </c>
      <c r="AU186" s="249" t="s">
        <v>82</v>
      </c>
      <c r="AV186" s="13" t="s">
        <v>82</v>
      </c>
      <c r="AW186" s="13" t="s">
        <v>4</v>
      </c>
      <c r="AX186" s="13" t="s">
        <v>80</v>
      </c>
      <c r="AY186" s="249" t="s">
        <v>142</v>
      </c>
    </row>
    <row r="187" s="2" customFormat="1" ht="24.15" customHeight="1">
      <c r="A187" s="41"/>
      <c r="B187" s="42"/>
      <c r="C187" s="216" t="s">
        <v>353</v>
      </c>
      <c r="D187" s="216" t="s">
        <v>145</v>
      </c>
      <c r="E187" s="217" t="s">
        <v>354</v>
      </c>
      <c r="F187" s="218" t="s">
        <v>355</v>
      </c>
      <c r="G187" s="219" t="s">
        <v>281</v>
      </c>
      <c r="H187" s="220">
        <v>8.6400000000000006</v>
      </c>
      <c r="I187" s="221"/>
      <c r="J187" s="222">
        <f>ROUND(I187*H187,2)</f>
        <v>0</v>
      </c>
      <c r="K187" s="218" t="s">
        <v>149</v>
      </c>
      <c r="L187" s="47"/>
      <c r="M187" s="223" t="s">
        <v>19</v>
      </c>
      <c r="N187" s="224" t="s">
        <v>43</v>
      </c>
      <c r="O187" s="87"/>
      <c r="P187" s="225">
        <f>O187*H187</f>
        <v>0</v>
      </c>
      <c r="Q187" s="225">
        <v>0.00010000000000000001</v>
      </c>
      <c r="R187" s="225">
        <f>Q187*H187</f>
        <v>0.00086400000000000008</v>
      </c>
      <c r="S187" s="225">
        <v>2.4100000000000001</v>
      </c>
      <c r="T187" s="226">
        <f>S187*H187</f>
        <v>20.822400000000002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7" t="s">
        <v>167</v>
      </c>
      <c r="AT187" s="227" t="s">
        <v>145</v>
      </c>
      <c r="AU187" s="227" t="s">
        <v>82</v>
      </c>
      <c r="AY187" s="20" t="s">
        <v>142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20" t="s">
        <v>80</v>
      </c>
      <c r="BK187" s="228">
        <f>ROUND(I187*H187,2)</f>
        <v>0</v>
      </c>
      <c r="BL187" s="20" t="s">
        <v>167</v>
      </c>
      <c r="BM187" s="227" t="s">
        <v>356</v>
      </c>
    </row>
    <row r="188" s="2" customFormat="1">
      <c r="A188" s="41"/>
      <c r="B188" s="42"/>
      <c r="C188" s="43"/>
      <c r="D188" s="229" t="s">
        <v>152</v>
      </c>
      <c r="E188" s="43"/>
      <c r="F188" s="230" t="s">
        <v>357</v>
      </c>
      <c r="G188" s="43"/>
      <c r="H188" s="43"/>
      <c r="I188" s="231"/>
      <c r="J188" s="43"/>
      <c r="K188" s="43"/>
      <c r="L188" s="47"/>
      <c r="M188" s="232"/>
      <c r="N188" s="233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152</v>
      </c>
      <c r="AU188" s="20" t="s">
        <v>82</v>
      </c>
    </row>
    <row r="189" s="13" customFormat="1">
      <c r="A189" s="13"/>
      <c r="B189" s="238"/>
      <c r="C189" s="239"/>
      <c r="D189" s="240" t="s">
        <v>284</v>
      </c>
      <c r="E189" s="241" t="s">
        <v>19</v>
      </c>
      <c r="F189" s="242" t="s">
        <v>358</v>
      </c>
      <c r="G189" s="239"/>
      <c r="H189" s="243">
        <v>43.200000000000003</v>
      </c>
      <c r="I189" s="244"/>
      <c r="J189" s="239"/>
      <c r="K189" s="239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284</v>
      </c>
      <c r="AU189" s="249" t="s">
        <v>82</v>
      </c>
      <c r="AV189" s="13" t="s">
        <v>82</v>
      </c>
      <c r="AW189" s="13" t="s">
        <v>34</v>
      </c>
      <c r="AX189" s="13" t="s">
        <v>80</v>
      </c>
      <c r="AY189" s="249" t="s">
        <v>142</v>
      </c>
    </row>
    <row r="190" s="13" customFormat="1">
      <c r="A190" s="13"/>
      <c r="B190" s="238"/>
      <c r="C190" s="239"/>
      <c r="D190" s="240" t="s">
        <v>284</v>
      </c>
      <c r="E190" s="239"/>
      <c r="F190" s="242" t="s">
        <v>359</v>
      </c>
      <c r="G190" s="239"/>
      <c r="H190" s="243">
        <v>8.6400000000000006</v>
      </c>
      <c r="I190" s="244"/>
      <c r="J190" s="239"/>
      <c r="K190" s="239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284</v>
      </c>
      <c r="AU190" s="249" t="s">
        <v>82</v>
      </c>
      <c r="AV190" s="13" t="s">
        <v>82</v>
      </c>
      <c r="AW190" s="13" t="s">
        <v>4</v>
      </c>
      <c r="AX190" s="13" t="s">
        <v>80</v>
      </c>
      <c r="AY190" s="249" t="s">
        <v>142</v>
      </c>
    </row>
    <row r="191" s="2" customFormat="1" ht="24.15" customHeight="1">
      <c r="A191" s="41"/>
      <c r="B191" s="42"/>
      <c r="C191" s="216" t="s">
        <v>360</v>
      </c>
      <c r="D191" s="216" t="s">
        <v>145</v>
      </c>
      <c r="E191" s="217" t="s">
        <v>361</v>
      </c>
      <c r="F191" s="218" t="s">
        <v>362</v>
      </c>
      <c r="G191" s="219" t="s">
        <v>281</v>
      </c>
      <c r="H191" s="220">
        <v>17.149000000000001</v>
      </c>
      <c r="I191" s="221"/>
      <c r="J191" s="222">
        <f>ROUND(I191*H191,2)</f>
        <v>0</v>
      </c>
      <c r="K191" s="218" t="s">
        <v>149</v>
      </c>
      <c r="L191" s="47"/>
      <c r="M191" s="223" t="s">
        <v>19</v>
      </c>
      <c r="N191" s="224" t="s">
        <v>43</v>
      </c>
      <c r="O191" s="87"/>
      <c r="P191" s="225">
        <f>O191*H191</f>
        <v>0</v>
      </c>
      <c r="Q191" s="225">
        <v>0</v>
      </c>
      <c r="R191" s="225">
        <f>Q191*H191</f>
        <v>0</v>
      </c>
      <c r="S191" s="225">
        <v>2.2000000000000002</v>
      </c>
      <c r="T191" s="226">
        <f>S191*H191</f>
        <v>37.727800000000002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7" t="s">
        <v>167</v>
      </c>
      <c r="AT191" s="227" t="s">
        <v>145</v>
      </c>
      <c r="AU191" s="227" t="s">
        <v>82</v>
      </c>
      <c r="AY191" s="20" t="s">
        <v>142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20" t="s">
        <v>80</v>
      </c>
      <c r="BK191" s="228">
        <f>ROUND(I191*H191,2)</f>
        <v>0</v>
      </c>
      <c r="BL191" s="20" t="s">
        <v>167</v>
      </c>
      <c r="BM191" s="227" t="s">
        <v>363</v>
      </c>
    </row>
    <row r="192" s="2" customFormat="1">
      <c r="A192" s="41"/>
      <c r="B192" s="42"/>
      <c r="C192" s="43"/>
      <c r="D192" s="229" t="s">
        <v>152</v>
      </c>
      <c r="E192" s="43"/>
      <c r="F192" s="230" t="s">
        <v>364</v>
      </c>
      <c r="G192" s="43"/>
      <c r="H192" s="43"/>
      <c r="I192" s="231"/>
      <c r="J192" s="43"/>
      <c r="K192" s="43"/>
      <c r="L192" s="47"/>
      <c r="M192" s="232"/>
      <c r="N192" s="233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152</v>
      </c>
      <c r="AU192" s="20" t="s">
        <v>82</v>
      </c>
    </row>
    <row r="193" s="16" customFormat="1">
      <c r="A193" s="16"/>
      <c r="B193" s="272"/>
      <c r="C193" s="273"/>
      <c r="D193" s="240" t="s">
        <v>284</v>
      </c>
      <c r="E193" s="274" t="s">
        <v>19</v>
      </c>
      <c r="F193" s="275" t="s">
        <v>340</v>
      </c>
      <c r="G193" s="273"/>
      <c r="H193" s="274" t="s">
        <v>19</v>
      </c>
      <c r="I193" s="276"/>
      <c r="J193" s="273"/>
      <c r="K193" s="273"/>
      <c r="L193" s="277"/>
      <c r="M193" s="278"/>
      <c r="N193" s="279"/>
      <c r="O193" s="279"/>
      <c r="P193" s="279"/>
      <c r="Q193" s="279"/>
      <c r="R193" s="279"/>
      <c r="S193" s="279"/>
      <c r="T193" s="280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81" t="s">
        <v>284</v>
      </c>
      <c r="AU193" s="281" t="s">
        <v>82</v>
      </c>
      <c r="AV193" s="16" t="s">
        <v>80</v>
      </c>
      <c r="AW193" s="16" t="s">
        <v>34</v>
      </c>
      <c r="AX193" s="16" t="s">
        <v>72</v>
      </c>
      <c r="AY193" s="281" t="s">
        <v>142</v>
      </c>
    </row>
    <row r="194" s="13" customFormat="1">
      <c r="A194" s="13"/>
      <c r="B194" s="238"/>
      <c r="C194" s="239"/>
      <c r="D194" s="240" t="s">
        <v>284</v>
      </c>
      <c r="E194" s="241" t="s">
        <v>19</v>
      </c>
      <c r="F194" s="242" t="s">
        <v>365</v>
      </c>
      <c r="G194" s="239"/>
      <c r="H194" s="243">
        <v>10.574999999999999</v>
      </c>
      <c r="I194" s="244"/>
      <c r="J194" s="239"/>
      <c r="K194" s="239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284</v>
      </c>
      <c r="AU194" s="249" t="s">
        <v>82</v>
      </c>
      <c r="AV194" s="13" t="s">
        <v>82</v>
      </c>
      <c r="AW194" s="13" t="s">
        <v>34</v>
      </c>
      <c r="AX194" s="13" t="s">
        <v>72</v>
      </c>
      <c r="AY194" s="249" t="s">
        <v>142</v>
      </c>
    </row>
    <row r="195" s="13" customFormat="1">
      <c r="A195" s="13"/>
      <c r="B195" s="238"/>
      <c r="C195" s="239"/>
      <c r="D195" s="240" t="s">
        <v>284</v>
      </c>
      <c r="E195" s="241" t="s">
        <v>19</v>
      </c>
      <c r="F195" s="242" t="s">
        <v>366</v>
      </c>
      <c r="G195" s="239"/>
      <c r="H195" s="243">
        <v>1.3600000000000001</v>
      </c>
      <c r="I195" s="244"/>
      <c r="J195" s="239"/>
      <c r="K195" s="239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284</v>
      </c>
      <c r="AU195" s="249" t="s">
        <v>82</v>
      </c>
      <c r="AV195" s="13" t="s">
        <v>82</v>
      </c>
      <c r="AW195" s="13" t="s">
        <v>34</v>
      </c>
      <c r="AX195" s="13" t="s">
        <v>72</v>
      </c>
      <c r="AY195" s="249" t="s">
        <v>142</v>
      </c>
    </row>
    <row r="196" s="13" customFormat="1">
      <c r="A196" s="13"/>
      <c r="B196" s="238"/>
      <c r="C196" s="239"/>
      <c r="D196" s="240" t="s">
        <v>284</v>
      </c>
      <c r="E196" s="241" t="s">
        <v>19</v>
      </c>
      <c r="F196" s="242" t="s">
        <v>367</v>
      </c>
      <c r="G196" s="239"/>
      <c r="H196" s="243">
        <v>27.565999999999999</v>
      </c>
      <c r="I196" s="244"/>
      <c r="J196" s="239"/>
      <c r="K196" s="239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284</v>
      </c>
      <c r="AU196" s="249" t="s">
        <v>82</v>
      </c>
      <c r="AV196" s="13" t="s">
        <v>82</v>
      </c>
      <c r="AW196" s="13" t="s">
        <v>34</v>
      </c>
      <c r="AX196" s="13" t="s">
        <v>72</v>
      </c>
      <c r="AY196" s="249" t="s">
        <v>142</v>
      </c>
    </row>
    <row r="197" s="13" customFormat="1">
      <c r="A197" s="13"/>
      <c r="B197" s="238"/>
      <c r="C197" s="239"/>
      <c r="D197" s="240" t="s">
        <v>284</v>
      </c>
      <c r="E197" s="241" t="s">
        <v>19</v>
      </c>
      <c r="F197" s="242" t="s">
        <v>358</v>
      </c>
      <c r="G197" s="239"/>
      <c r="H197" s="243">
        <v>43.200000000000003</v>
      </c>
      <c r="I197" s="244"/>
      <c r="J197" s="239"/>
      <c r="K197" s="239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284</v>
      </c>
      <c r="AU197" s="249" t="s">
        <v>82</v>
      </c>
      <c r="AV197" s="13" t="s">
        <v>82</v>
      </c>
      <c r="AW197" s="13" t="s">
        <v>34</v>
      </c>
      <c r="AX197" s="13" t="s">
        <v>72</v>
      </c>
      <c r="AY197" s="249" t="s">
        <v>142</v>
      </c>
    </row>
    <row r="198" s="15" customFormat="1">
      <c r="A198" s="15"/>
      <c r="B198" s="261"/>
      <c r="C198" s="262"/>
      <c r="D198" s="240" t="s">
        <v>284</v>
      </c>
      <c r="E198" s="263" t="s">
        <v>19</v>
      </c>
      <c r="F198" s="264" t="s">
        <v>343</v>
      </c>
      <c r="G198" s="262"/>
      <c r="H198" s="265">
        <v>82.700999999999993</v>
      </c>
      <c r="I198" s="266"/>
      <c r="J198" s="262"/>
      <c r="K198" s="262"/>
      <c r="L198" s="267"/>
      <c r="M198" s="268"/>
      <c r="N198" s="269"/>
      <c r="O198" s="269"/>
      <c r="P198" s="269"/>
      <c r="Q198" s="269"/>
      <c r="R198" s="269"/>
      <c r="S198" s="269"/>
      <c r="T198" s="27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1" t="s">
        <v>284</v>
      </c>
      <c r="AU198" s="271" t="s">
        <v>82</v>
      </c>
      <c r="AV198" s="15" t="s">
        <v>107</v>
      </c>
      <c r="AW198" s="15" t="s">
        <v>34</v>
      </c>
      <c r="AX198" s="15" t="s">
        <v>72</v>
      </c>
      <c r="AY198" s="271" t="s">
        <v>142</v>
      </c>
    </row>
    <row r="199" s="13" customFormat="1">
      <c r="A199" s="13"/>
      <c r="B199" s="238"/>
      <c r="C199" s="239"/>
      <c r="D199" s="240" t="s">
        <v>284</v>
      </c>
      <c r="E199" s="241" t="s">
        <v>19</v>
      </c>
      <c r="F199" s="242" t="s">
        <v>368</v>
      </c>
      <c r="G199" s="239"/>
      <c r="H199" s="243">
        <v>3.0449999999999999</v>
      </c>
      <c r="I199" s="244"/>
      <c r="J199" s="239"/>
      <c r="K199" s="239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284</v>
      </c>
      <c r="AU199" s="249" t="s">
        <v>82</v>
      </c>
      <c r="AV199" s="13" t="s">
        <v>82</v>
      </c>
      <c r="AW199" s="13" t="s">
        <v>34</v>
      </c>
      <c r="AX199" s="13" t="s">
        <v>72</v>
      </c>
      <c r="AY199" s="249" t="s">
        <v>142</v>
      </c>
    </row>
    <row r="200" s="15" customFormat="1">
      <c r="A200" s="15"/>
      <c r="B200" s="261"/>
      <c r="C200" s="262"/>
      <c r="D200" s="240" t="s">
        <v>284</v>
      </c>
      <c r="E200" s="263" t="s">
        <v>19</v>
      </c>
      <c r="F200" s="264" t="s">
        <v>345</v>
      </c>
      <c r="G200" s="262"/>
      <c r="H200" s="265">
        <v>3.0449999999999999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1" t="s">
        <v>284</v>
      </c>
      <c r="AU200" s="271" t="s">
        <v>82</v>
      </c>
      <c r="AV200" s="15" t="s">
        <v>107</v>
      </c>
      <c r="AW200" s="15" t="s">
        <v>34</v>
      </c>
      <c r="AX200" s="15" t="s">
        <v>72</v>
      </c>
      <c r="AY200" s="271" t="s">
        <v>142</v>
      </c>
    </row>
    <row r="201" s="14" customFormat="1">
      <c r="A201" s="14"/>
      <c r="B201" s="250"/>
      <c r="C201" s="251"/>
      <c r="D201" s="240" t="s">
        <v>284</v>
      </c>
      <c r="E201" s="252" t="s">
        <v>19</v>
      </c>
      <c r="F201" s="253" t="s">
        <v>293</v>
      </c>
      <c r="G201" s="251"/>
      <c r="H201" s="254">
        <v>85.745999999999995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0" t="s">
        <v>284</v>
      </c>
      <c r="AU201" s="260" t="s">
        <v>82</v>
      </c>
      <c r="AV201" s="14" t="s">
        <v>167</v>
      </c>
      <c r="AW201" s="14" t="s">
        <v>34</v>
      </c>
      <c r="AX201" s="14" t="s">
        <v>80</v>
      </c>
      <c r="AY201" s="260" t="s">
        <v>142</v>
      </c>
    </row>
    <row r="202" s="13" customFormat="1">
      <c r="A202" s="13"/>
      <c r="B202" s="238"/>
      <c r="C202" s="239"/>
      <c r="D202" s="240" t="s">
        <v>284</v>
      </c>
      <c r="E202" s="239"/>
      <c r="F202" s="242" t="s">
        <v>369</v>
      </c>
      <c r="G202" s="239"/>
      <c r="H202" s="243">
        <v>17.149000000000001</v>
      </c>
      <c r="I202" s="244"/>
      <c r="J202" s="239"/>
      <c r="K202" s="239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284</v>
      </c>
      <c r="AU202" s="249" t="s">
        <v>82</v>
      </c>
      <c r="AV202" s="13" t="s">
        <v>82</v>
      </c>
      <c r="AW202" s="13" t="s">
        <v>4</v>
      </c>
      <c r="AX202" s="13" t="s">
        <v>80</v>
      </c>
      <c r="AY202" s="249" t="s">
        <v>142</v>
      </c>
    </row>
    <row r="203" s="2" customFormat="1" ht="33" customHeight="1">
      <c r="A203" s="41"/>
      <c r="B203" s="42"/>
      <c r="C203" s="216" t="s">
        <v>370</v>
      </c>
      <c r="D203" s="216" t="s">
        <v>145</v>
      </c>
      <c r="E203" s="217" t="s">
        <v>371</v>
      </c>
      <c r="F203" s="218" t="s">
        <v>372</v>
      </c>
      <c r="G203" s="219" t="s">
        <v>281</v>
      </c>
      <c r="H203" s="220">
        <v>34.560000000000002</v>
      </c>
      <c r="I203" s="221"/>
      <c r="J203" s="222">
        <f>ROUND(I203*H203,2)</f>
        <v>0</v>
      </c>
      <c r="K203" s="218" t="s">
        <v>149</v>
      </c>
      <c r="L203" s="47"/>
      <c r="M203" s="223" t="s">
        <v>19</v>
      </c>
      <c r="N203" s="224" t="s">
        <v>43</v>
      </c>
      <c r="O203" s="87"/>
      <c r="P203" s="225">
        <f>O203*H203</f>
        <v>0</v>
      </c>
      <c r="Q203" s="225">
        <v>0</v>
      </c>
      <c r="R203" s="225">
        <f>Q203*H203</f>
        <v>0</v>
      </c>
      <c r="S203" s="225">
        <v>2.4100000000000001</v>
      </c>
      <c r="T203" s="226">
        <f>S203*H203</f>
        <v>83.289600000000007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7" t="s">
        <v>167</v>
      </c>
      <c r="AT203" s="227" t="s">
        <v>145</v>
      </c>
      <c r="AU203" s="227" t="s">
        <v>82</v>
      </c>
      <c r="AY203" s="20" t="s">
        <v>142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20" t="s">
        <v>80</v>
      </c>
      <c r="BK203" s="228">
        <f>ROUND(I203*H203,2)</f>
        <v>0</v>
      </c>
      <c r="BL203" s="20" t="s">
        <v>167</v>
      </c>
      <c r="BM203" s="227" t="s">
        <v>373</v>
      </c>
    </row>
    <row r="204" s="2" customFormat="1">
      <c r="A204" s="41"/>
      <c r="B204" s="42"/>
      <c r="C204" s="43"/>
      <c r="D204" s="229" t="s">
        <v>152</v>
      </c>
      <c r="E204" s="43"/>
      <c r="F204" s="230" t="s">
        <v>374</v>
      </c>
      <c r="G204" s="43"/>
      <c r="H204" s="43"/>
      <c r="I204" s="231"/>
      <c r="J204" s="43"/>
      <c r="K204" s="43"/>
      <c r="L204" s="47"/>
      <c r="M204" s="232"/>
      <c r="N204" s="233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152</v>
      </c>
      <c r="AU204" s="20" t="s">
        <v>82</v>
      </c>
    </row>
    <row r="205" s="13" customFormat="1">
      <c r="A205" s="13"/>
      <c r="B205" s="238"/>
      <c r="C205" s="239"/>
      <c r="D205" s="240" t="s">
        <v>284</v>
      </c>
      <c r="E205" s="241" t="s">
        <v>19</v>
      </c>
      <c r="F205" s="242" t="s">
        <v>358</v>
      </c>
      <c r="G205" s="239"/>
      <c r="H205" s="243">
        <v>43.200000000000003</v>
      </c>
      <c r="I205" s="244"/>
      <c r="J205" s="239"/>
      <c r="K205" s="239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284</v>
      </c>
      <c r="AU205" s="249" t="s">
        <v>82</v>
      </c>
      <c r="AV205" s="13" t="s">
        <v>82</v>
      </c>
      <c r="AW205" s="13" t="s">
        <v>34</v>
      </c>
      <c r="AX205" s="13" t="s">
        <v>80</v>
      </c>
      <c r="AY205" s="249" t="s">
        <v>142</v>
      </c>
    </row>
    <row r="206" s="13" customFormat="1">
      <c r="A206" s="13"/>
      <c r="B206" s="238"/>
      <c r="C206" s="239"/>
      <c r="D206" s="240" t="s">
        <v>284</v>
      </c>
      <c r="E206" s="239"/>
      <c r="F206" s="242" t="s">
        <v>375</v>
      </c>
      <c r="G206" s="239"/>
      <c r="H206" s="243">
        <v>34.560000000000002</v>
      </c>
      <c r="I206" s="244"/>
      <c r="J206" s="239"/>
      <c r="K206" s="239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284</v>
      </c>
      <c r="AU206" s="249" t="s">
        <v>82</v>
      </c>
      <c r="AV206" s="13" t="s">
        <v>82</v>
      </c>
      <c r="AW206" s="13" t="s">
        <v>4</v>
      </c>
      <c r="AX206" s="13" t="s">
        <v>80</v>
      </c>
      <c r="AY206" s="249" t="s">
        <v>142</v>
      </c>
    </row>
    <row r="207" s="2" customFormat="1" ht="33" customHeight="1">
      <c r="A207" s="41"/>
      <c r="B207" s="42"/>
      <c r="C207" s="216" t="s">
        <v>376</v>
      </c>
      <c r="D207" s="216" t="s">
        <v>145</v>
      </c>
      <c r="E207" s="217" t="s">
        <v>377</v>
      </c>
      <c r="F207" s="218" t="s">
        <v>378</v>
      </c>
      <c r="G207" s="219" t="s">
        <v>281</v>
      </c>
      <c r="H207" s="220">
        <v>68.596999999999994</v>
      </c>
      <c r="I207" s="221"/>
      <c r="J207" s="222">
        <f>ROUND(I207*H207,2)</f>
        <v>0</v>
      </c>
      <c r="K207" s="218" t="s">
        <v>149</v>
      </c>
      <c r="L207" s="47"/>
      <c r="M207" s="223" t="s">
        <v>19</v>
      </c>
      <c r="N207" s="224" t="s">
        <v>43</v>
      </c>
      <c r="O207" s="87"/>
      <c r="P207" s="225">
        <f>O207*H207</f>
        <v>0</v>
      </c>
      <c r="Q207" s="225">
        <v>0</v>
      </c>
      <c r="R207" s="225">
        <f>Q207*H207</f>
        <v>0</v>
      </c>
      <c r="S207" s="225">
        <v>2.2000000000000002</v>
      </c>
      <c r="T207" s="226">
        <f>S207*H207</f>
        <v>150.9134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7" t="s">
        <v>167</v>
      </c>
      <c r="AT207" s="227" t="s">
        <v>145</v>
      </c>
      <c r="AU207" s="227" t="s">
        <v>82</v>
      </c>
      <c r="AY207" s="20" t="s">
        <v>142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20" t="s">
        <v>80</v>
      </c>
      <c r="BK207" s="228">
        <f>ROUND(I207*H207,2)</f>
        <v>0</v>
      </c>
      <c r="BL207" s="20" t="s">
        <v>167</v>
      </c>
      <c r="BM207" s="227" t="s">
        <v>379</v>
      </c>
    </row>
    <row r="208" s="2" customFormat="1">
      <c r="A208" s="41"/>
      <c r="B208" s="42"/>
      <c r="C208" s="43"/>
      <c r="D208" s="229" t="s">
        <v>152</v>
      </c>
      <c r="E208" s="43"/>
      <c r="F208" s="230" t="s">
        <v>380</v>
      </c>
      <c r="G208" s="43"/>
      <c r="H208" s="43"/>
      <c r="I208" s="231"/>
      <c r="J208" s="43"/>
      <c r="K208" s="43"/>
      <c r="L208" s="47"/>
      <c r="M208" s="232"/>
      <c r="N208" s="233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152</v>
      </c>
      <c r="AU208" s="20" t="s">
        <v>82</v>
      </c>
    </row>
    <row r="209" s="16" customFormat="1">
      <c r="A209" s="16"/>
      <c r="B209" s="272"/>
      <c r="C209" s="273"/>
      <c r="D209" s="240" t="s">
        <v>284</v>
      </c>
      <c r="E209" s="274" t="s">
        <v>19</v>
      </c>
      <c r="F209" s="275" t="s">
        <v>340</v>
      </c>
      <c r="G209" s="273"/>
      <c r="H209" s="274" t="s">
        <v>19</v>
      </c>
      <c r="I209" s="276"/>
      <c r="J209" s="273"/>
      <c r="K209" s="273"/>
      <c r="L209" s="277"/>
      <c r="M209" s="278"/>
      <c r="N209" s="279"/>
      <c r="O209" s="279"/>
      <c r="P209" s="279"/>
      <c r="Q209" s="279"/>
      <c r="R209" s="279"/>
      <c r="S209" s="279"/>
      <c r="T209" s="280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81" t="s">
        <v>284</v>
      </c>
      <c r="AU209" s="281" t="s">
        <v>82</v>
      </c>
      <c r="AV209" s="16" t="s">
        <v>80</v>
      </c>
      <c r="AW209" s="16" t="s">
        <v>34</v>
      </c>
      <c r="AX209" s="16" t="s">
        <v>72</v>
      </c>
      <c r="AY209" s="281" t="s">
        <v>142</v>
      </c>
    </row>
    <row r="210" s="13" customFormat="1">
      <c r="A210" s="13"/>
      <c r="B210" s="238"/>
      <c r="C210" s="239"/>
      <c r="D210" s="240" t="s">
        <v>284</v>
      </c>
      <c r="E210" s="241" t="s">
        <v>19</v>
      </c>
      <c r="F210" s="242" t="s">
        <v>365</v>
      </c>
      <c r="G210" s="239"/>
      <c r="H210" s="243">
        <v>10.574999999999999</v>
      </c>
      <c r="I210" s="244"/>
      <c r="J210" s="239"/>
      <c r="K210" s="239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284</v>
      </c>
      <c r="AU210" s="249" t="s">
        <v>82</v>
      </c>
      <c r="AV210" s="13" t="s">
        <v>82</v>
      </c>
      <c r="AW210" s="13" t="s">
        <v>34</v>
      </c>
      <c r="AX210" s="13" t="s">
        <v>72</v>
      </c>
      <c r="AY210" s="249" t="s">
        <v>142</v>
      </c>
    </row>
    <row r="211" s="13" customFormat="1">
      <c r="A211" s="13"/>
      <c r="B211" s="238"/>
      <c r="C211" s="239"/>
      <c r="D211" s="240" t="s">
        <v>284</v>
      </c>
      <c r="E211" s="241" t="s">
        <v>19</v>
      </c>
      <c r="F211" s="242" t="s">
        <v>366</v>
      </c>
      <c r="G211" s="239"/>
      <c r="H211" s="243">
        <v>1.3600000000000001</v>
      </c>
      <c r="I211" s="244"/>
      <c r="J211" s="239"/>
      <c r="K211" s="239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284</v>
      </c>
      <c r="AU211" s="249" t="s">
        <v>82</v>
      </c>
      <c r="AV211" s="13" t="s">
        <v>82</v>
      </c>
      <c r="AW211" s="13" t="s">
        <v>34</v>
      </c>
      <c r="AX211" s="13" t="s">
        <v>72</v>
      </c>
      <c r="AY211" s="249" t="s">
        <v>142</v>
      </c>
    </row>
    <row r="212" s="13" customFormat="1">
      <c r="A212" s="13"/>
      <c r="B212" s="238"/>
      <c r="C212" s="239"/>
      <c r="D212" s="240" t="s">
        <v>284</v>
      </c>
      <c r="E212" s="241" t="s">
        <v>19</v>
      </c>
      <c r="F212" s="242" t="s">
        <v>367</v>
      </c>
      <c r="G212" s="239"/>
      <c r="H212" s="243">
        <v>27.565999999999999</v>
      </c>
      <c r="I212" s="244"/>
      <c r="J212" s="239"/>
      <c r="K212" s="239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284</v>
      </c>
      <c r="AU212" s="249" t="s">
        <v>82</v>
      </c>
      <c r="AV212" s="13" t="s">
        <v>82</v>
      </c>
      <c r="AW212" s="13" t="s">
        <v>34</v>
      </c>
      <c r="AX212" s="13" t="s">
        <v>72</v>
      </c>
      <c r="AY212" s="249" t="s">
        <v>142</v>
      </c>
    </row>
    <row r="213" s="13" customFormat="1">
      <c r="A213" s="13"/>
      <c r="B213" s="238"/>
      <c r="C213" s="239"/>
      <c r="D213" s="240" t="s">
        <v>284</v>
      </c>
      <c r="E213" s="241" t="s">
        <v>19</v>
      </c>
      <c r="F213" s="242" t="s">
        <v>358</v>
      </c>
      <c r="G213" s="239"/>
      <c r="H213" s="243">
        <v>43.200000000000003</v>
      </c>
      <c r="I213" s="244"/>
      <c r="J213" s="239"/>
      <c r="K213" s="239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284</v>
      </c>
      <c r="AU213" s="249" t="s">
        <v>82</v>
      </c>
      <c r="AV213" s="13" t="s">
        <v>82</v>
      </c>
      <c r="AW213" s="13" t="s">
        <v>34</v>
      </c>
      <c r="AX213" s="13" t="s">
        <v>72</v>
      </c>
      <c r="AY213" s="249" t="s">
        <v>142</v>
      </c>
    </row>
    <row r="214" s="15" customFormat="1">
      <c r="A214" s="15"/>
      <c r="B214" s="261"/>
      <c r="C214" s="262"/>
      <c r="D214" s="240" t="s">
        <v>284</v>
      </c>
      <c r="E214" s="263" t="s">
        <v>19</v>
      </c>
      <c r="F214" s="264" t="s">
        <v>343</v>
      </c>
      <c r="G214" s="262"/>
      <c r="H214" s="265">
        <v>82.700999999999993</v>
      </c>
      <c r="I214" s="266"/>
      <c r="J214" s="262"/>
      <c r="K214" s="262"/>
      <c r="L214" s="267"/>
      <c r="M214" s="268"/>
      <c r="N214" s="269"/>
      <c r="O214" s="269"/>
      <c r="P214" s="269"/>
      <c r="Q214" s="269"/>
      <c r="R214" s="269"/>
      <c r="S214" s="269"/>
      <c r="T214" s="270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1" t="s">
        <v>284</v>
      </c>
      <c r="AU214" s="271" t="s">
        <v>82</v>
      </c>
      <c r="AV214" s="15" t="s">
        <v>107</v>
      </c>
      <c r="AW214" s="15" t="s">
        <v>34</v>
      </c>
      <c r="AX214" s="15" t="s">
        <v>72</v>
      </c>
      <c r="AY214" s="271" t="s">
        <v>142</v>
      </c>
    </row>
    <row r="215" s="13" customFormat="1">
      <c r="A215" s="13"/>
      <c r="B215" s="238"/>
      <c r="C215" s="239"/>
      <c r="D215" s="240" t="s">
        <v>284</v>
      </c>
      <c r="E215" s="241" t="s">
        <v>19</v>
      </c>
      <c r="F215" s="242" t="s">
        <v>368</v>
      </c>
      <c r="G215" s="239"/>
      <c r="H215" s="243">
        <v>3.0449999999999999</v>
      </c>
      <c r="I215" s="244"/>
      <c r="J215" s="239"/>
      <c r="K215" s="239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284</v>
      </c>
      <c r="AU215" s="249" t="s">
        <v>82</v>
      </c>
      <c r="AV215" s="13" t="s">
        <v>82</v>
      </c>
      <c r="AW215" s="13" t="s">
        <v>34</v>
      </c>
      <c r="AX215" s="13" t="s">
        <v>72</v>
      </c>
      <c r="AY215" s="249" t="s">
        <v>142</v>
      </c>
    </row>
    <row r="216" s="15" customFormat="1">
      <c r="A216" s="15"/>
      <c r="B216" s="261"/>
      <c r="C216" s="262"/>
      <c r="D216" s="240" t="s">
        <v>284</v>
      </c>
      <c r="E216" s="263" t="s">
        <v>19</v>
      </c>
      <c r="F216" s="264" t="s">
        <v>345</v>
      </c>
      <c r="G216" s="262"/>
      <c r="H216" s="265">
        <v>3.0449999999999999</v>
      </c>
      <c r="I216" s="266"/>
      <c r="J216" s="262"/>
      <c r="K216" s="262"/>
      <c r="L216" s="267"/>
      <c r="M216" s="268"/>
      <c r="N216" s="269"/>
      <c r="O216" s="269"/>
      <c r="P216" s="269"/>
      <c r="Q216" s="269"/>
      <c r="R216" s="269"/>
      <c r="S216" s="269"/>
      <c r="T216" s="270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1" t="s">
        <v>284</v>
      </c>
      <c r="AU216" s="271" t="s">
        <v>82</v>
      </c>
      <c r="AV216" s="15" t="s">
        <v>107</v>
      </c>
      <c r="AW216" s="15" t="s">
        <v>34</v>
      </c>
      <c r="AX216" s="15" t="s">
        <v>72</v>
      </c>
      <c r="AY216" s="271" t="s">
        <v>142</v>
      </c>
    </row>
    <row r="217" s="14" customFormat="1">
      <c r="A217" s="14"/>
      <c r="B217" s="250"/>
      <c r="C217" s="251"/>
      <c r="D217" s="240" t="s">
        <v>284</v>
      </c>
      <c r="E217" s="252" t="s">
        <v>19</v>
      </c>
      <c r="F217" s="253" t="s">
        <v>293</v>
      </c>
      <c r="G217" s="251"/>
      <c r="H217" s="254">
        <v>85.745999999999995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0" t="s">
        <v>284</v>
      </c>
      <c r="AU217" s="260" t="s">
        <v>82</v>
      </c>
      <c r="AV217" s="14" t="s">
        <v>167</v>
      </c>
      <c r="AW217" s="14" t="s">
        <v>34</v>
      </c>
      <c r="AX217" s="14" t="s">
        <v>80</v>
      </c>
      <c r="AY217" s="260" t="s">
        <v>142</v>
      </c>
    </row>
    <row r="218" s="13" customFormat="1">
      <c r="A218" s="13"/>
      <c r="B218" s="238"/>
      <c r="C218" s="239"/>
      <c r="D218" s="240" t="s">
        <v>284</v>
      </c>
      <c r="E218" s="239"/>
      <c r="F218" s="242" t="s">
        <v>381</v>
      </c>
      <c r="G218" s="239"/>
      <c r="H218" s="243">
        <v>68.596999999999994</v>
      </c>
      <c r="I218" s="244"/>
      <c r="J218" s="239"/>
      <c r="K218" s="239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284</v>
      </c>
      <c r="AU218" s="249" t="s">
        <v>82</v>
      </c>
      <c r="AV218" s="13" t="s">
        <v>82</v>
      </c>
      <c r="AW218" s="13" t="s">
        <v>4</v>
      </c>
      <c r="AX218" s="13" t="s">
        <v>80</v>
      </c>
      <c r="AY218" s="249" t="s">
        <v>142</v>
      </c>
    </row>
    <row r="219" s="12" customFormat="1" ht="22.8" customHeight="1">
      <c r="A219" s="12"/>
      <c r="B219" s="200"/>
      <c r="C219" s="201"/>
      <c r="D219" s="202" t="s">
        <v>71</v>
      </c>
      <c r="E219" s="214" t="s">
        <v>382</v>
      </c>
      <c r="F219" s="214" t="s">
        <v>383</v>
      </c>
      <c r="G219" s="201"/>
      <c r="H219" s="201"/>
      <c r="I219" s="204"/>
      <c r="J219" s="215">
        <f>BK219</f>
        <v>0</v>
      </c>
      <c r="K219" s="201"/>
      <c r="L219" s="206"/>
      <c r="M219" s="207"/>
      <c r="N219" s="208"/>
      <c r="O219" s="208"/>
      <c r="P219" s="209">
        <f>SUM(P220:P239)</f>
        <v>0</v>
      </c>
      <c r="Q219" s="208"/>
      <c r="R219" s="209">
        <f>SUM(R220:R239)</f>
        <v>0</v>
      </c>
      <c r="S219" s="208"/>
      <c r="T219" s="210">
        <f>SUM(T220:T239)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1" t="s">
        <v>80</v>
      </c>
      <c r="AT219" s="212" t="s">
        <v>71</v>
      </c>
      <c r="AU219" s="212" t="s">
        <v>80</v>
      </c>
      <c r="AY219" s="211" t="s">
        <v>142</v>
      </c>
      <c r="BK219" s="213">
        <f>SUM(BK220:BK239)</f>
        <v>0</v>
      </c>
    </row>
    <row r="220" s="2" customFormat="1" ht="16.5" customHeight="1">
      <c r="A220" s="41"/>
      <c r="B220" s="42"/>
      <c r="C220" s="216" t="s">
        <v>384</v>
      </c>
      <c r="D220" s="216" t="s">
        <v>145</v>
      </c>
      <c r="E220" s="217" t="s">
        <v>385</v>
      </c>
      <c r="F220" s="218" t="s">
        <v>386</v>
      </c>
      <c r="G220" s="219" t="s">
        <v>320</v>
      </c>
      <c r="H220" s="220">
        <v>890.23099999999999</v>
      </c>
      <c r="I220" s="221"/>
      <c r="J220" s="222">
        <f>ROUND(I220*H220,2)</f>
        <v>0</v>
      </c>
      <c r="K220" s="218" t="s">
        <v>149</v>
      </c>
      <c r="L220" s="47"/>
      <c r="M220" s="223" t="s">
        <v>19</v>
      </c>
      <c r="N220" s="224" t="s">
        <v>43</v>
      </c>
      <c r="O220" s="87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7" t="s">
        <v>167</v>
      </c>
      <c r="AT220" s="227" t="s">
        <v>145</v>
      </c>
      <c r="AU220" s="227" t="s">
        <v>82</v>
      </c>
      <c r="AY220" s="20" t="s">
        <v>142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20" t="s">
        <v>80</v>
      </c>
      <c r="BK220" s="228">
        <f>ROUND(I220*H220,2)</f>
        <v>0</v>
      </c>
      <c r="BL220" s="20" t="s">
        <v>167</v>
      </c>
      <c r="BM220" s="227" t="s">
        <v>387</v>
      </c>
    </row>
    <row r="221" s="2" customFormat="1">
      <c r="A221" s="41"/>
      <c r="B221" s="42"/>
      <c r="C221" s="43"/>
      <c r="D221" s="229" t="s">
        <v>152</v>
      </c>
      <c r="E221" s="43"/>
      <c r="F221" s="230" t="s">
        <v>388</v>
      </c>
      <c r="G221" s="43"/>
      <c r="H221" s="43"/>
      <c r="I221" s="231"/>
      <c r="J221" s="43"/>
      <c r="K221" s="43"/>
      <c r="L221" s="47"/>
      <c r="M221" s="232"/>
      <c r="N221" s="233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152</v>
      </c>
      <c r="AU221" s="20" t="s">
        <v>82</v>
      </c>
    </row>
    <row r="222" s="2" customFormat="1" ht="33" customHeight="1">
      <c r="A222" s="41"/>
      <c r="B222" s="42"/>
      <c r="C222" s="216" t="s">
        <v>389</v>
      </c>
      <c r="D222" s="216" t="s">
        <v>145</v>
      </c>
      <c r="E222" s="217" t="s">
        <v>390</v>
      </c>
      <c r="F222" s="218" t="s">
        <v>391</v>
      </c>
      <c r="G222" s="219" t="s">
        <v>320</v>
      </c>
      <c r="H222" s="220">
        <v>890.23099999999999</v>
      </c>
      <c r="I222" s="221"/>
      <c r="J222" s="222">
        <f>ROUND(I222*H222,2)</f>
        <v>0</v>
      </c>
      <c r="K222" s="218" t="s">
        <v>149</v>
      </c>
      <c r="L222" s="47"/>
      <c r="M222" s="223" t="s">
        <v>19</v>
      </c>
      <c r="N222" s="224" t="s">
        <v>43</v>
      </c>
      <c r="O222" s="87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7" t="s">
        <v>167</v>
      </c>
      <c r="AT222" s="227" t="s">
        <v>145</v>
      </c>
      <c r="AU222" s="227" t="s">
        <v>82</v>
      </c>
      <c r="AY222" s="20" t="s">
        <v>142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20" t="s">
        <v>80</v>
      </c>
      <c r="BK222" s="228">
        <f>ROUND(I222*H222,2)</f>
        <v>0</v>
      </c>
      <c r="BL222" s="20" t="s">
        <v>167</v>
      </c>
      <c r="BM222" s="227" t="s">
        <v>392</v>
      </c>
    </row>
    <row r="223" s="2" customFormat="1">
      <c r="A223" s="41"/>
      <c r="B223" s="42"/>
      <c r="C223" s="43"/>
      <c r="D223" s="229" t="s">
        <v>152</v>
      </c>
      <c r="E223" s="43"/>
      <c r="F223" s="230" t="s">
        <v>393</v>
      </c>
      <c r="G223" s="43"/>
      <c r="H223" s="43"/>
      <c r="I223" s="231"/>
      <c r="J223" s="43"/>
      <c r="K223" s="43"/>
      <c r="L223" s="47"/>
      <c r="M223" s="232"/>
      <c r="N223" s="233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152</v>
      </c>
      <c r="AU223" s="20" t="s">
        <v>82</v>
      </c>
    </row>
    <row r="224" s="2" customFormat="1" ht="24.15" customHeight="1">
      <c r="A224" s="41"/>
      <c r="B224" s="42"/>
      <c r="C224" s="216" t="s">
        <v>394</v>
      </c>
      <c r="D224" s="216" t="s">
        <v>145</v>
      </c>
      <c r="E224" s="217" t="s">
        <v>395</v>
      </c>
      <c r="F224" s="218" t="s">
        <v>396</v>
      </c>
      <c r="G224" s="219" t="s">
        <v>320</v>
      </c>
      <c r="H224" s="220">
        <v>34719.008999999998</v>
      </c>
      <c r="I224" s="221"/>
      <c r="J224" s="222">
        <f>ROUND(I224*H224,2)</f>
        <v>0</v>
      </c>
      <c r="K224" s="218" t="s">
        <v>149</v>
      </c>
      <c r="L224" s="47"/>
      <c r="M224" s="223" t="s">
        <v>19</v>
      </c>
      <c r="N224" s="224" t="s">
        <v>43</v>
      </c>
      <c r="O224" s="87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7" t="s">
        <v>167</v>
      </c>
      <c r="AT224" s="227" t="s">
        <v>145</v>
      </c>
      <c r="AU224" s="227" t="s">
        <v>82</v>
      </c>
      <c r="AY224" s="20" t="s">
        <v>142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20" t="s">
        <v>80</v>
      </c>
      <c r="BK224" s="228">
        <f>ROUND(I224*H224,2)</f>
        <v>0</v>
      </c>
      <c r="BL224" s="20" t="s">
        <v>167</v>
      </c>
      <c r="BM224" s="227" t="s">
        <v>397</v>
      </c>
    </row>
    <row r="225" s="2" customFormat="1">
      <c r="A225" s="41"/>
      <c r="B225" s="42"/>
      <c r="C225" s="43"/>
      <c r="D225" s="229" t="s">
        <v>152</v>
      </c>
      <c r="E225" s="43"/>
      <c r="F225" s="230" t="s">
        <v>398</v>
      </c>
      <c r="G225" s="43"/>
      <c r="H225" s="43"/>
      <c r="I225" s="231"/>
      <c r="J225" s="43"/>
      <c r="K225" s="43"/>
      <c r="L225" s="47"/>
      <c r="M225" s="232"/>
      <c r="N225" s="233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152</v>
      </c>
      <c r="AU225" s="20" t="s">
        <v>82</v>
      </c>
    </row>
    <row r="226" s="13" customFormat="1">
      <c r="A226" s="13"/>
      <c r="B226" s="238"/>
      <c r="C226" s="239"/>
      <c r="D226" s="240" t="s">
        <v>284</v>
      </c>
      <c r="E226" s="239"/>
      <c r="F226" s="242" t="s">
        <v>399</v>
      </c>
      <c r="G226" s="239"/>
      <c r="H226" s="243">
        <v>34719.008999999998</v>
      </c>
      <c r="I226" s="244"/>
      <c r="J226" s="239"/>
      <c r="K226" s="239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284</v>
      </c>
      <c r="AU226" s="249" t="s">
        <v>82</v>
      </c>
      <c r="AV226" s="13" t="s">
        <v>82</v>
      </c>
      <c r="AW226" s="13" t="s">
        <v>4</v>
      </c>
      <c r="AX226" s="13" t="s">
        <v>80</v>
      </c>
      <c r="AY226" s="249" t="s">
        <v>142</v>
      </c>
    </row>
    <row r="227" s="2" customFormat="1" ht="16.5" customHeight="1">
      <c r="A227" s="41"/>
      <c r="B227" s="42"/>
      <c r="C227" s="216" t="s">
        <v>400</v>
      </c>
      <c r="D227" s="216" t="s">
        <v>145</v>
      </c>
      <c r="E227" s="217" t="s">
        <v>401</v>
      </c>
      <c r="F227" s="218" t="s">
        <v>402</v>
      </c>
      <c r="G227" s="219" t="s">
        <v>320</v>
      </c>
      <c r="H227" s="220">
        <v>890.23099999999999</v>
      </c>
      <c r="I227" s="221"/>
      <c r="J227" s="222">
        <f>ROUND(I227*H227,2)</f>
        <v>0</v>
      </c>
      <c r="K227" s="218" t="s">
        <v>149</v>
      </c>
      <c r="L227" s="47"/>
      <c r="M227" s="223" t="s">
        <v>19</v>
      </c>
      <c r="N227" s="224" t="s">
        <v>43</v>
      </c>
      <c r="O227" s="87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7" t="s">
        <v>167</v>
      </c>
      <c r="AT227" s="227" t="s">
        <v>145</v>
      </c>
      <c r="AU227" s="227" t="s">
        <v>82</v>
      </c>
      <c r="AY227" s="20" t="s">
        <v>142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20" t="s">
        <v>80</v>
      </c>
      <c r="BK227" s="228">
        <f>ROUND(I227*H227,2)</f>
        <v>0</v>
      </c>
      <c r="BL227" s="20" t="s">
        <v>167</v>
      </c>
      <c r="BM227" s="227" t="s">
        <v>403</v>
      </c>
    </row>
    <row r="228" s="2" customFormat="1">
      <c r="A228" s="41"/>
      <c r="B228" s="42"/>
      <c r="C228" s="43"/>
      <c r="D228" s="229" t="s">
        <v>152</v>
      </c>
      <c r="E228" s="43"/>
      <c r="F228" s="230" t="s">
        <v>404</v>
      </c>
      <c r="G228" s="43"/>
      <c r="H228" s="43"/>
      <c r="I228" s="231"/>
      <c r="J228" s="43"/>
      <c r="K228" s="43"/>
      <c r="L228" s="47"/>
      <c r="M228" s="232"/>
      <c r="N228" s="233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152</v>
      </c>
      <c r="AU228" s="20" t="s">
        <v>82</v>
      </c>
    </row>
    <row r="229" s="2" customFormat="1" ht="44.25" customHeight="1">
      <c r="A229" s="41"/>
      <c r="B229" s="42"/>
      <c r="C229" s="216" t="s">
        <v>405</v>
      </c>
      <c r="D229" s="216" t="s">
        <v>145</v>
      </c>
      <c r="E229" s="217" t="s">
        <v>406</v>
      </c>
      <c r="F229" s="218" t="s">
        <v>407</v>
      </c>
      <c r="G229" s="219" t="s">
        <v>320</v>
      </c>
      <c r="H229" s="220">
        <v>188.64099999999999</v>
      </c>
      <c r="I229" s="221"/>
      <c r="J229" s="222">
        <f>ROUND(I229*H229,2)</f>
        <v>0</v>
      </c>
      <c r="K229" s="218" t="s">
        <v>149</v>
      </c>
      <c r="L229" s="47"/>
      <c r="M229" s="223" t="s">
        <v>19</v>
      </c>
      <c r="N229" s="224" t="s">
        <v>43</v>
      </c>
      <c r="O229" s="87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7" t="s">
        <v>167</v>
      </c>
      <c r="AT229" s="227" t="s">
        <v>145</v>
      </c>
      <c r="AU229" s="227" t="s">
        <v>82</v>
      </c>
      <c r="AY229" s="20" t="s">
        <v>142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20" t="s">
        <v>80</v>
      </c>
      <c r="BK229" s="228">
        <f>ROUND(I229*H229,2)</f>
        <v>0</v>
      </c>
      <c r="BL229" s="20" t="s">
        <v>167</v>
      </c>
      <c r="BM229" s="227" t="s">
        <v>408</v>
      </c>
    </row>
    <row r="230" s="2" customFormat="1">
      <c r="A230" s="41"/>
      <c r="B230" s="42"/>
      <c r="C230" s="43"/>
      <c r="D230" s="229" t="s">
        <v>152</v>
      </c>
      <c r="E230" s="43"/>
      <c r="F230" s="230" t="s">
        <v>409</v>
      </c>
      <c r="G230" s="43"/>
      <c r="H230" s="43"/>
      <c r="I230" s="231"/>
      <c r="J230" s="43"/>
      <c r="K230" s="43"/>
      <c r="L230" s="47"/>
      <c r="M230" s="232"/>
      <c r="N230" s="233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152</v>
      </c>
      <c r="AU230" s="20" t="s">
        <v>82</v>
      </c>
    </row>
    <row r="231" s="13" customFormat="1">
      <c r="A231" s="13"/>
      <c r="B231" s="238"/>
      <c r="C231" s="239"/>
      <c r="D231" s="240" t="s">
        <v>284</v>
      </c>
      <c r="E231" s="241" t="s">
        <v>19</v>
      </c>
      <c r="F231" s="242" t="s">
        <v>410</v>
      </c>
      <c r="G231" s="239"/>
      <c r="H231" s="243">
        <v>188.64099999999999</v>
      </c>
      <c r="I231" s="244"/>
      <c r="J231" s="239"/>
      <c r="K231" s="239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284</v>
      </c>
      <c r="AU231" s="249" t="s">
        <v>82</v>
      </c>
      <c r="AV231" s="13" t="s">
        <v>82</v>
      </c>
      <c r="AW231" s="13" t="s">
        <v>34</v>
      </c>
      <c r="AX231" s="13" t="s">
        <v>80</v>
      </c>
      <c r="AY231" s="249" t="s">
        <v>142</v>
      </c>
    </row>
    <row r="232" s="2" customFormat="1" ht="44.25" customHeight="1">
      <c r="A232" s="41"/>
      <c r="B232" s="42"/>
      <c r="C232" s="216" t="s">
        <v>411</v>
      </c>
      <c r="D232" s="216" t="s">
        <v>145</v>
      </c>
      <c r="E232" s="217" t="s">
        <v>412</v>
      </c>
      <c r="F232" s="218" t="s">
        <v>413</v>
      </c>
      <c r="G232" s="219" t="s">
        <v>320</v>
      </c>
      <c r="H232" s="220">
        <v>104.112</v>
      </c>
      <c r="I232" s="221"/>
      <c r="J232" s="222">
        <f>ROUND(I232*H232,2)</f>
        <v>0</v>
      </c>
      <c r="K232" s="218" t="s">
        <v>149</v>
      </c>
      <c r="L232" s="47"/>
      <c r="M232" s="223" t="s">
        <v>19</v>
      </c>
      <c r="N232" s="224" t="s">
        <v>43</v>
      </c>
      <c r="O232" s="87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7" t="s">
        <v>167</v>
      </c>
      <c r="AT232" s="227" t="s">
        <v>145</v>
      </c>
      <c r="AU232" s="227" t="s">
        <v>82</v>
      </c>
      <c r="AY232" s="20" t="s">
        <v>142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20" t="s">
        <v>80</v>
      </c>
      <c r="BK232" s="228">
        <f>ROUND(I232*H232,2)</f>
        <v>0</v>
      </c>
      <c r="BL232" s="20" t="s">
        <v>167</v>
      </c>
      <c r="BM232" s="227" t="s">
        <v>414</v>
      </c>
    </row>
    <row r="233" s="2" customFormat="1">
      <c r="A233" s="41"/>
      <c r="B233" s="42"/>
      <c r="C233" s="43"/>
      <c r="D233" s="229" t="s">
        <v>152</v>
      </c>
      <c r="E233" s="43"/>
      <c r="F233" s="230" t="s">
        <v>415</v>
      </c>
      <c r="G233" s="43"/>
      <c r="H233" s="43"/>
      <c r="I233" s="231"/>
      <c r="J233" s="43"/>
      <c r="K233" s="43"/>
      <c r="L233" s="47"/>
      <c r="M233" s="232"/>
      <c r="N233" s="233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152</v>
      </c>
      <c r="AU233" s="20" t="s">
        <v>82</v>
      </c>
    </row>
    <row r="234" s="13" customFormat="1">
      <c r="A234" s="13"/>
      <c r="B234" s="238"/>
      <c r="C234" s="239"/>
      <c r="D234" s="240" t="s">
        <v>284</v>
      </c>
      <c r="E234" s="241" t="s">
        <v>19</v>
      </c>
      <c r="F234" s="242" t="s">
        <v>416</v>
      </c>
      <c r="G234" s="239"/>
      <c r="H234" s="243">
        <v>104.112</v>
      </c>
      <c r="I234" s="244"/>
      <c r="J234" s="239"/>
      <c r="K234" s="239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284</v>
      </c>
      <c r="AU234" s="249" t="s">
        <v>82</v>
      </c>
      <c r="AV234" s="13" t="s">
        <v>82</v>
      </c>
      <c r="AW234" s="13" t="s">
        <v>34</v>
      </c>
      <c r="AX234" s="13" t="s">
        <v>80</v>
      </c>
      <c r="AY234" s="249" t="s">
        <v>142</v>
      </c>
    </row>
    <row r="235" s="2" customFormat="1" ht="49.05" customHeight="1">
      <c r="A235" s="41"/>
      <c r="B235" s="42"/>
      <c r="C235" s="216" t="s">
        <v>417</v>
      </c>
      <c r="D235" s="216" t="s">
        <v>145</v>
      </c>
      <c r="E235" s="217" t="s">
        <v>418</v>
      </c>
      <c r="F235" s="218" t="s">
        <v>419</v>
      </c>
      <c r="G235" s="219" t="s">
        <v>320</v>
      </c>
      <c r="H235" s="220">
        <v>597.47799999999995</v>
      </c>
      <c r="I235" s="221"/>
      <c r="J235" s="222">
        <f>ROUND(I235*H235,2)</f>
        <v>0</v>
      </c>
      <c r="K235" s="218" t="s">
        <v>149</v>
      </c>
      <c r="L235" s="47"/>
      <c r="M235" s="223" t="s">
        <v>19</v>
      </c>
      <c r="N235" s="224" t="s">
        <v>43</v>
      </c>
      <c r="O235" s="87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7" t="s">
        <v>167</v>
      </c>
      <c r="AT235" s="227" t="s">
        <v>145</v>
      </c>
      <c r="AU235" s="227" t="s">
        <v>82</v>
      </c>
      <c r="AY235" s="20" t="s">
        <v>142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20" t="s">
        <v>80</v>
      </c>
      <c r="BK235" s="228">
        <f>ROUND(I235*H235,2)</f>
        <v>0</v>
      </c>
      <c r="BL235" s="20" t="s">
        <v>167</v>
      </c>
      <c r="BM235" s="227" t="s">
        <v>420</v>
      </c>
    </row>
    <row r="236" s="2" customFormat="1">
      <c r="A236" s="41"/>
      <c r="B236" s="42"/>
      <c r="C236" s="43"/>
      <c r="D236" s="229" t="s">
        <v>152</v>
      </c>
      <c r="E236" s="43"/>
      <c r="F236" s="230" t="s">
        <v>421</v>
      </c>
      <c r="G236" s="43"/>
      <c r="H236" s="43"/>
      <c r="I236" s="231"/>
      <c r="J236" s="43"/>
      <c r="K236" s="43"/>
      <c r="L236" s="47"/>
      <c r="M236" s="232"/>
      <c r="N236" s="233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152</v>
      </c>
      <c r="AU236" s="20" t="s">
        <v>82</v>
      </c>
    </row>
    <row r="237" s="13" customFormat="1">
      <c r="A237" s="13"/>
      <c r="B237" s="238"/>
      <c r="C237" s="239"/>
      <c r="D237" s="240" t="s">
        <v>284</v>
      </c>
      <c r="E237" s="241" t="s">
        <v>19</v>
      </c>
      <c r="F237" s="242" t="s">
        <v>422</v>
      </c>
      <c r="G237" s="239"/>
      <c r="H237" s="243">
        <v>597.47799999999995</v>
      </c>
      <c r="I237" s="244"/>
      <c r="J237" s="239"/>
      <c r="K237" s="239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284</v>
      </c>
      <c r="AU237" s="249" t="s">
        <v>82</v>
      </c>
      <c r="AV237" s="13" t="s">
        <v>82</v>
      </c>
      <c r="AW237" s="13" t="s">
        <v>34</v>
      </c>
      <c r="AX237" s="13" t="s">
        <v>80</v>
      </c>
      <c r="AY237" s="249" t="s">
        <v>142</v>
      </c>
    </row>
    <row r="238" s="2" customFormat="1" ht="44.25" customHeight="1">
      <c r="A238" s="41"/>
      <c r="B238" s="42"/>
      <c r="C238" s="216" t="s">
        <v>423</v>
      </c>
      <c r="D238" s="216" t="s">
        <v>145</v>
      </c>
      <c r="E238" s="217" t="s">
        <v>424</v>
      </c>
      <c r="F238" s="218" t="s">
        <v>425</v>
      </c>
      <c r="G238" s="219" t="s">
        <v>320</v>
      </c>
      <c r="H238" s="220">
        <v>2</v>
      </c>
      <c r="I238" s="221"/>
      <c r="J238" s="222">
        <f>ROUND(I238*H238,2)</f>
        <v>0</v>
      </c>
      <c r="K238" s="218" t="s">
        <v>149</v>
      </c>
      <c r="L238" s="47"/>
      <c r="M238" s="223" t="s">
        <v>19</v>
      </c>
      <c r="N238" s="224" t="s">
        <v>43</v>
      </c>
      <c r="O238" s="87"/>
      <c r="P238" s="225">
        <f>O238*H238</f>
        <v>0</v>
      </c>
      <c r="Q238" s="225">
        <v>0</v>
      </c>
      <c r="R238" s="225">
        <f>Q238*H238</f>
        <v>0</v>
      </c>
      <c r="S238" s="225">
        <v>0</v>
      </c>
      <c r="T238" s="226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7" t="s">
        <v>167</v>
      </c>
      <c r="AT238" s="227" t="s">
        <v>145</v>
      </c>
      <c r="AU238" s="227" t="s">
        <v>82</v>
      </c>
      <c r="AY238" s="20" t="s">
        <v>142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20" t="s">
        <v>80</v>
      </c>
      <c r="BK238" s="228">
        <f>ROUND(I238*H238,2)</f>
        <v>0</v>
      </c>
      <c r="BL238" s="20" t="s">
        <v>167</v>
      </c>
      <c r="BM238" s="227" t="s">
        <v>426</v>
      </c>
    </row>
    <row r="239" s="2" customFormat="1">
      <c r="A239" s="41"/>
      <c r="B239" s="42"/>
      <c r="C239" s="43"/>
      <c r="D239" s="229" t="s">
        <v>152</v>
      </c>
      <c r="E239" s="43"/>
      <c r="F239" s="230" t="s">
        <v>427</v>
      </c>
      <c r="G239" s="43"/>
      <c r="H239" s="43"/>
      <c r="I239" s="231"/>
      <c r="J239" s="43"/>
      <c r="K239" s="43"/>
      <c r="L239" s="47"/>
      <c r="M239" s="234"/>
      <c r="N239" s="235"/>
      <c r="O239" s="236"/>
      <c r="P239" s="236"/>
      <c r="Q239" s="236"/>
      <c r="R239" s="236"/>
      <c r="S239" s="236"/>
      <c r="T239" s="237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152</v>
      </c>
      <c r="AU239" s="20" t="s">
        <v>82</v>
      </c>
    </row>
    <row r="240" s="2" customFormat="1" ht="6.96" customHeight="1">
      <c r="A240" s="41"/>
      <c r="B240" s="62"/>
      <c r="C240" s="63"/>
      <c r="D240" s="63"/>
      <c r="E240" s="63"/>
      <c r="F240" s="63"/>
      <c r="G240" s="63"/>
      <c r="H240" s="63"/>
      <c r="I240" s="63"/>
      <c r="J240" s="63"/>
      <c r="K240" s="63"/>
      <c r="L240" s="47"/>
      <c r="M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</row>
  </sheetData>
  <sheetProtection sheet="1" autoFilter="0" formatColumns="0" formatRows="0" objects="1" scenarios="1" spinCount="100000" saltValue="tjWVruo+YiFYdcosrNyX7lXO0NwxTXmztQsnoenULX55JSMRqXpeK9H28vHYzurRLU6Bz8Wp+au9vuQQesO8BA==" hashValue="GLiLqD/gfF7P0IDSYX3dNegkcfQG+hGkcihTc2+VG0nKJwvnxBQndRRm1FuPZhnIJR1bUJ6HmiDkRt9XHVc5lA==" algorithmName="SHA-512" password="CC35"/>
  <autoFilter ref="C88:K2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5_01/111211231"/>
    <hyperlink ref="F95" r:id="rId2" display="https://podminky.urs.cz/item/CS_URS_2025_01/111211232"/>
    <hyperlink ref="F97" r:id="rId3" display="https://podminky.urs.cz/item/CS_URS_2025_01/112101101"/>
    <hyperlink ref="F99" r:id="rId4" display="https://podminky.urs.cz/item/CS_URS_2025_01/112101102"/>
    <hyperlink ref="F101" r:id="rId5" display="https://podminky.urs.cz/item/CS_URS_2025_01/112251101"/>
    <hyperlink ref="F103" r:id="rId6" display="https://podminky.urs.cz/item/CS_URS_2025_01/112251102"/>
    <hyperlink ref="F105" r:id="rId7" display="https://podminky.urs.cz/item/CS_URS_2025_01/162201401"/>
    <hyperlink ref="F107" r:id="rId8" display="https://podminky.urs.cz/item/CS_URS_2025_01/162201402"/>
    <hyperlink ref="F109" r:id="rId9" display="https://podminky.urs.cz/item/CS_URS_2025_01/162201411"/>
    <hyperlink ref="F111" r:id="rId10" display="https://podminky.urs.cz/item/CS_URS_2025_01/162201412"/>
    <hyperlink ref="F113" r:id="rId11" display="https://podminky.urs.cz/item/CS_URS_2025_01/162201421"/>
    <hyperlink ref="F115" r:id="rId12" display="https://podminky.urs.cz/item/CS_URS_2025_01/162201422"/>
    <hyperlink ref="F117" r:id="rId13" display="https://podminky.urs.cz/item/CS_URS_2025_01/162301931"/>
    <hyperlink ref="F119" r:id="rId14" display="https://podminky.urs.cz/item/CS_URS_2025_01/162301932"/>
    <hyperlink ref="F121" r:id="rId15" display="https://podminky.urs.cz/item/CS_URS_2025_01/162301951"/>
    <hyperlink ref="F123" r:id="rId16" display="https://podminky.urs.cz/item/CS_URS_2025_01/162301952"/>
    <hyperlink ref="F125" r:id="rId17" display="https://podminky.urs.cz/item/CS_URS_2025_01/162301971"/>
    <hyperlink ref="F127" r:id="rId18" display="https://podminky.urs.cz/item/CS_URS_2025_01/162301972"/>
    <hyperlink ref="F129" r:id="rId19" display="https://podminky.urs.cz/item/CS_URS_2025_01/131153101"/>
    <hyperlink ref="F132" r:id="rId20" display="https://podminky.urs.cz/item/CS_URS_2025_01/132255101"/>
    <hyperlink ref="F137" r:id="rId21" display="https://podminky.urs.cz/item/CS_URS_2025_01/162251102"/>
    <hyperlink ref="F144" r:id="rId22" display="https://podminky.urs.cz/item/CS_URS_2025_01/162751117"/>
    <hyperlink ref="F147" r:id="rId23" display="https://podminky.urs.cz/item/CS_URS_2025_01/162751119"/>
    <hyperlink ref="F150" r:id="rId24" display="https://podminky.urs.cz/item/CS_URS_2025_01/167151111"/>
    <hyperlink ref="F155" r:id="rId25" display="https://podminky.urs.cz/item/CS_URS_2025_01/171201231"/>
    <hyperlink ref="F159" r:id="rId26" display="https://podminky.urs.cz/item/CS_URS_2025_01/171251201"/>
    <hyperlink ref="F164" r:id="rId27" display="https://podminky.urs.cz/item/CS_URS_2025_01/174151101"/>
    <hyperlink ref="F168" r:id="rId28" display="https://podminky.urs.cz/item/CS_URS_2025_01/981011312"/>
    <hyperlink ref="F178" r:id="rId29" display="https://podminky.urs.cz/item/CS_URS_2025_01/981013312"/>
    <hyperlink ref="F188" r:id="rId30" display="https://podminky.urs.cz/item/CS_URS_2025_01/981511114"/>
    <hyperlink ref="F192" r:id="rId31" display="https://podminky.urs.cz/item/CS_URS_2025_01/981511116"/>
    <hyperlink ref="F204" r:id="rId32" display="https://podminky.urs.cz/item/CS_URS_2025_01/981513114"/>
    <hyperlink ref="F208" r:id="rId33" display="https://podminky.urs.cz/item/CS_URS_2025_01/981513116"/>
    <hyperlink ref="F221" r:id="rId34" display="https://podminky.urs.cz/item/CS_URS_2025_01/997006002"/>
    <hyperlink ref="F223" r:id="rId35" display="https://podminky.urs.cz/item/CS_URS_2025_01/997006512"/>
    <hyperlink ref="F225" r:id="rId36" display="https://podminky.urs.cz/item/CS_URS_2025_01/997006519"/>
    <hyperlink ref="F228" r:id="rId37" display="https://podminky.urs.cz/item/CS_URS_2025_01/997006551"/>
    <hyperlink ref="F230" r:id="rId38" display="https://podminky.urs.cz/item/CS_URS_2025_01/997013861"/>
    <hyperlink ref="F233" r:id="rId39" display="https://podminky.urs.cz/item/CS_URS_2025_01/997013862"/>
    <hyperlink ref="F236" r:id="rId40" display="https://podminky.urs.cz/item/CS_URS_2025_01/997013871"/>
    <hyperlink ref="F239" r:id="rId41" display="https://podminky.urs.cz/item/CS_URS_2025_01/997221858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82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26.25" customHeight="1">
      <c r="B7" s="23"/>
      <c r="E7" s="147" t="str">
        <f>'Rekapitulace stavby'!K6</f>
        <v>Stavební úpravy a osdtranění části stavby č.p. 3044, ul. Generála Svobody Varnsdorf</v>
      </c>
      <c r="F7" s="146"/>
      <c r="G7" s="146"/>
      <c r="H7" s="146"/>
      <c r="L7" s="23"/>
    </row>
    <row r="8" s="1" customFormat="1" ht="12" customHeight="1">
      <c r="B8" s="23"/>
      <c r="D8" s="146" t="s">
        <v>114</v>
      </c>
      <c r="L8" s="23"/>
    </row>
    <row r="9" s="2" customFormat="1" ht="16.5" customHeight="1">
      <c r="A9" s="41"/>
      <c r="B9" s="47"/>
      <c r="C9" s="41"/>
      <c r="D9" s="41"/>
      <c r="E9" s="147" t="s">
        <v>184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185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428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17. 12. 2024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27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30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32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33</v>
      </c>
      <c r="F23" s="41"/>
      <c r="G23" s="41"/>
      <c r="H23" s="41"/>
      <c r="I23" s="146" t="s">
        <v>29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35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33</v>
      </c>
      <c r="F26" s="41"/>
      <c r="G26" s="41"/>
      <c r="H26" s="41"/>
      <c r="I26" s="146" t="s">
        <v>29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36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38</v>
      </c>
      <c r="E32" s="41"/>
      <c r="F32" s="41"/>
      <c r="G32" s="41"/>
      <c r="H32" s="41"/>
      <c r="I32" s="41"/>
      <c r="J32" s="157">
        <f>ROUND(J89,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40</v>
      </c>
      <c r="G34" s="41"/>
      <c r="H34" s="41"/>
      <c r="I34" s="158" t="s">
        <v>39</v>
      </c>
      <c r="J34" s="158" t="s">
        <v>41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42</v>
      </c>
      <c r="E35" s="146" t="s">
        <v>43</v>
      </c>
      <c r="F35" s="160">
        <f>ROUND((SUM(BE89:BE140)),  2)</f>
        <v>0</v>
      </c>
      <c r="G35" s="41"/>
      <c r="H35" s="41"/>
      <c r="I35" s="161">
        <v>0.20999999999999999</v>
      </c>
      <c r="J35" s="160">
        <f>ROUND(((SUM(BE89:BE140))*I35),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44</v>
      </c>
      <c r="F36" s="160">
        <f>ROUND((SUM(BF89:BF140)),  2)</f>
        <v>0</v>
      </c>
      <c r="G36" s="41"/>
      <c r="H36" s="41"/>
      <c r="I36" s="161">
        <v>0.12</v>
      </c>
      <c r="J36" s="160">
        <f>ROUND(((SUM(BF89:BF140))*I36),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45</v>
      </c>
      <c r="F37" s="160">
        <f>ROUND((SUM(BG89:BG140)),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46</v>
      </c>
      <c r="F38" s="160">
        <f>ROUND((SUM(BH89:BH140)),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47</v>
      </c>
      <c r="F39" s="160">
        <f>ROUND((SUM(BI89:BI140)),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48</v>
      </c>
      <c r="E41" s="164"/>
      <c r="F41" s="164"/>
      <c r="G41" s="165" t="s">
        <v>49</v>
      </c>
      <c r="H41" s="166" t="s">
        <v>50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116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3" t="str">
        <f>E7</f>
        <v>Stavební úpravy a osdtranění části stavby č.p. 3044, ul. Generála Svobody Varnsdorf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184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185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01.2 - Část stavby C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st.p.č.k. 2530, k.ú. Varnsdorf</v>
      </c>
      <c r="G56" s="43"/>
      <c r="H56" s="43"/>
      <c r="I56" s="35" t="s">
        <v>23</v>
      </c>
      <c r="J56" s="75" t="str">
        <f>IF(J14="","",J14)</f>
        <v>17. 12. 2024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Město Varnsdorf</v>
      </c>
      <c r="G58" s="43"/>
      <c r="H58" s="43"/>
      <c r="I58" s="35" t="s">
        <v>32</v>
      </c>
      <c r="J58" s="39" t="str">
        <f>E23</f>
        <v>Pavel Hruška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>Pavel Hruška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117</v>
      </c>
      <c r="D61" s="175"/>
      <c r="E61" s="175"/>
      <c r="F61" s="175"/>
      <c r="G61" s="175"/>
      <c r="H61" s="175"/>
      <c r="I61" s="175"/>
      <c r="J61" s="176" t="s">
        <v>118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70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119</v>
      </c>
    </row>
    <row r="64" s="9" customFormat="1" ht="24.96" customHeight="1">
      <c r="A64" s="9"/>
      <c r="B64" s="178"/>
      <c r="C64" s="179"/>
      <c r="D64" s="180" t="s">
        <v>187</v>
      </c>
      <c r="E64" s="181"/>
      <c r="F64" s="181"/>
      <c r="G64" s="181"/>
      <c r="H64" s="181"/>
      <c r="I64" s="181"/>
      <c r="J64" s="182">
        <f>J90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188</v>
      </c>
      <c r="E65" s="186"/>
      <c r="F65" s="186"/>
      <c r="G65" s="186"/>
      <c r="H65" s="186"/>
      <c r="I65" s="186"/>
      <c r="J65" s="187">
        <f>J91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189</v>
      </c>
      <c r="E66" s="186"/>
      <c r="F66" s="186"/>
      <c r="G66" s="186"/>
      <c r="H66" s="186"/>
      <c r="I66" s="186"/>
      <c r="J66" s="187">
        <f>J109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190</v>
      </c>
      <c r="E67" s="186"/>
      <c r="F67" s="186"/>
      <c r="G67" s="186"/>
      <c r="H67" s="186"/>
      <c r="I67" s="186"/>
      <c r="J67" s="187">
        <f>J124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127</v>
      </c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6.25" customHeight="1">
      <c r="A77" s="41"/>
      <c r="B77" s="42"/>
      <c r="C77" s="43"/>
      <c r="D77" s="43"/>
      <c r="E77" s="173" t="str">
        <f>E7</f>
        <v>Stavební úpravy a osdtranění části stavby č.p. 3044, ul. Generála Svobody Varnsdorf</v>
      </c>
      <c r="F77" s="35"/>
      <c r="G77" s="35"/>
      <c r="H77" s="35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114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3" t="s">
        <v>184</v>
      </c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185</v>
      </c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SO 01.2 - Část stavby C</v>
      </c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F14</f>
        <v>st.p.č.k. 2530, k.ú. Varnsdorf</v>
      </c>
      <c r="G83" s="43"/>
      <c r="H83" s="43"/>
      <c r="I83" s="35" t="s">
        <v>23</v>
      </c>
      <c r="J83" s="75" t="str">
        <f>IF(J14="","",J14)</f>
        <v>17. 12. 2024</v>
      </c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25</v>
      </c>
      <c r="D85" s="43"/>
      <c r="E85" s="43"/>
      <c r="F85" s="30" t="str">
        <f>E17</f>
        <v>Město Varnsdorf</v>
      </c>
      <c r="G85" s="43"/>
      <c r="H85" s="43"/>
      <c r="I85" s="35" t="s">
        <v>32</v>
      </c>
      <c r="J85" s="39" t="str">
        <f>E23</f>
        <v>Pavel Hruška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30</v>
      </c>
      <c r="D86" s="43"/>
      <c r="E86" s="43"/>
      <c r="F86" s="30" t="str">
        <f>IF(E20="","",E20)</f>
        <v>Vyplň údaj</v>
      </c>
      <c r="G86" s="43"/>
      <c r="H86" s="43"/>
      <c r="I86" s="35" t="s">
        <v>35</v>
      </c>
      <c r="J86" s="39" t="str">
        <f>E26</f>
        <v>Pavel Hruška</v>
      </c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9"/>
      <c r="B88" s="190"/>
      <c r="C88" s="191" t="s">
        <v>128</v>
      </c>
      <c r="D88" s="192" t="s">
        <v>57</v>
      </c>
      <c r="E88" s="192" t="s">
        <v>53</v>
      </c>
      <c r="F88" s="192" t="s">
        <v>54</v>
      </c>
      <c r="G88" s="192" t="s">
        <v>129</v>
      </c>
      <c r="H88" s="192" t="s">
        <v>130</v>
      </c>
      <c r="I88" s="192" t="s">
        <v>131</v>
      </c>
      <c r="J88" s="192" t="s">
        <v>118</v>
      </c>
      <c r="K88" s="193" t="s">
        <v>132</v>
      </c>
      <c r="L88" s="194"/>
      <c r="M88" s="95" t="s">
        <v>19</v>
      </c>
      <c r="N88" s="96" t="s">
        <v>42</v>
      </c>
      <c r="O88" s="96" t="s">
        <v>133</v>
      </c>
      <c r="P88" s="96" t="s">
        <v>134</v>
      </c>
      <c r="Q88" s="96" t="s">
        <v>135</v>
      </c>
      <c r="R88" s="96" t="s">
        <v>136</v>
      </c>
      <c r="S88" s="96" t="s">
        <v>137</v>
      </c>
      <c r="T88" s="97" t="s">
        <v>138</v>
      </c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</row>
    <row r="89" s="2" customFormat="1" ht="22.8" customHeight="1">
      <c r="A89" s="41"/>
      <c r="B89" s="42"/>
      <c r="C89" s="102" t="s">
        <v>139</v>
      </c>
      <c r="D89" s="43"/>
      <c r="E89" s="43"/>
      <c r="F89" s="43"/>
      <c r="G89" s="43"/>
      <c r="H89" s="43"/>
      <c r="I89" s="43"/>
      <c r="J89" s="195">
        <f>BK89</f>
        <v>0</v>
      </c>
      <c r="K89" s="43"/>
      <c r="L89" s="47"/>
      <c r="M89" s="98"/>
      <c r="N89" s="196"/>
      <c r="O89" s="99"/>
      <c r="P89" s="197">
        <f>P90</f>
        <v>0</v>
      </c>
      <c r="Q89" s="99"/>
      <c r="R89" s="197">
        <f>R90</f>
        <v>0</v>
      </c>
      <c r="S89" s="99"/>
      <c r="T89" s="198">
        <f>T90</f>
        <v>274.12455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119</v>
      </c>
      <c r="BK89" s="199">
        <f>BK90</f>
        <v>0</v>
      </c>
    </row>
    <row r="90" s="12" customFormat="1" ht="25.92" customHeight="1">
      <c r="A90" s="12"/>
      <c r="B90" s="200"/>
      <c r="C90" s="201"/>
      <c r="D90" s="202" t="s">
        <v>71</v>
      </c>
      <c r="E90" s="203" t="s">
        <v>191</v>
      </c>
      <c r="F90" s="203" t="s">
        <v>192</v>
      </c>
      <c r="G90" s="201"/>
      <c r="H90" s="201"/>
      <c r="I90" s="204"/>
      <c r="J90" s="205">
        <f>BK90</f>
        <v>0</v>
      </c>
      <c r="K90" s="201"/>
      <c r="L90" s="206"/>
      <c r="M90" s="207"/>
      <c r="N90" s="208"/>
      <c r="O90" s="208"/>
      <c r="P90" s="209">
        <f>P91+P109+P124</f>
        <v>0</v>
      </c>
      <c r="Q90" s="208"/>
      <c r="R90" s="209">
        <f>R91+R109+R124</f>
        <v>0</v>
      </c>
      <c r="S90" s="208"/>
      <c r="T90" s="210">
        <f>T91+T109+T124</f>
        <v>274.12455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80</v>
      </c>
      <c r="AT90" s="212" t="s">
        <v>71</v>
      </c>
      <c r="AU90" s="212" t="s">
        <v>72</v>
      </c>
      <c r="AY90" s="211" t="s">
        <v>142</v>
      </c>
      <c r="BK90" s="213">
        <f>BK91+BK109+BK124</f>
        <v>0</v>
      </c>
    </row>
    <row r="91" s="12" customFormat="1" ht="22.8" customHeight="1">
      <c r="A91" s="12"/>
      <c r="B91" s="200"/>
      <c r="C91" s="201"/>
      <c r="D91" s="202" t="s">
        <v>71</v>
      </c>
      <c r="E91" s="214" t="s">
        <v>80</v>
      </c>
      <c r="F91" s="214" t="s">
        <v>193</v>
      </c>
      <c r="G91" s="201"/>
      <c r="H91" s="201"/>
      <c r="I91" s="204"/>
      <c r="J91" s="215">
        <f>BK91</f>
        <v>0</v>
      </c>
      <c r="K91" s="201"/>
      <c r="L91" s="206"/>
      <c r="M91" s="207"/>
      <c r="N91" s="208"/>
      <c r="O91" s="208"/>
      <c r="P91" s="209">
        <f>SUM(P92:P108)</f>
        <v>0</v>
      </c>
      <c r="Q91" s="208"/>
      <c r="R91" s="209">
        <f>SUM(R92:R108)</f>
        <v>0</v>
      </c>
      <c r="S91" s="208"/>
      <c r="T91" s="210">
        <f>SUM(T92:T108)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80</v>
      </c>
      <c r="AT91" s="212" t="s">
        <v>71</v>
      </c>
      <c r="AU91" s="212" t="s">
        <v>80</v>
      </c>
      <c r="AY91" s="211" t="s">
        <v>142</v>
      </c>
      <c r="BK91" s="213">
        <f>SUM(BK92:BK108)</f>
        <v>0</v>
      </c>
    </row>
    <row r="92" s="2" customFormat="1" ht="49.05" customHeight="1">
      <c r="A92" s="41"/>
      <c r="B92" s="42"/>
      <c r="C92" s="216" t="s">
        <v>80</v>
      </c>
      <c r="D92" s="216" t="s">
        <v>145</v>
      </c>
      <c r="E92" s="217" t="s">
        <v>287</v>
      </c>
      <c r="F92" s="218" t="s">
        <v>288</v>
      </c>
      <c r="G92" s="219" t="s">
        <v>281</v>
      </c>
      <c r="H92" s="220">
        <v>7.1100000000000003</v>
      </c>
      <c r="I92" s="221"/>
      <c r="J92" s="222">
        <f>ROUND(I92*H92,2)</f>
        <v>0</v>
      </c>
      <c r="K92" s="218" t="s">
        <v>149</v>
      </c>
      <c r="L92" s="47"/>
      <c r="M92" s="223" t="s">
        <v>19</v>
      </c>
      <c r="N92" s="224" t="s">
        <v>43</v>
      </c>
      <c r="O92" s="87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7" t="s">
        <v>167</v>
      </c>
      <c r="AT92" s="227" t="s">
        <v>145</v>
      </c>
      <c r="AU92" s="227" t="s">
        <v>82</v>
      </c>
      <c r="AY92" s="20" t="s">
        <v>142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80</v>
      </c>
      <c r="BK92" s="228">
        <f>ROUND(I92*H92,2)</f>
        <v>0</v>
      </c>
      <c r="BL92" s="20" t="s">
        <v>167</v>
      </c>
      <c r="BM92" s="227" t="s">
        <v>429</v>
      </c>
    </row>
    <row r="93" s="2" customFormat="1">
      <c r="A93" s="41"/>
      <c r="B93" s="42"/>
      <c r="C93" s="43"/>
      <c r="D93" s="229" t="s">
        <v>152</v>
      </c>
      <c r="E93" s="43"/>
      <c r="F93" s="230" t="s">
        <v>290</v>
      </c>
      <c r="G93" s="43"/>
      <c r="H93" s="43"/>
      <c r="I93" s="231"/>
      <c r="J93" s="43"/>
      <c r="K93" s="43"/>
      <c r="L93" s="47"/>
      <c r="M93" s="232"/>
      <c r="N93" s="233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152</v>
      </c>
      <c r="AU93" s="20" t="s">
        <v>82</v>
      </c>
    </row>
    <row r="94" s="13" customFormat="1">
      <c r="A94" s="13"/>
      <c r="B94" s="238"/>
      <c r="C94" s="239"/>
      <c r="D94" s="240" t="s">
        <v>284</v>
      </c>
      <c r="E94" s="241" t="s">
        <v>19</v>
      </c>
      <c r="F94" s="242" t="s">
        <v>430</v>
      </c>
      <c r="G94" s="239"/>
      <c r="H94" s="243">
        <v>7.1100000000000003</v>
      </c>
      <c r="I94" s="244"/>
      <c r="J94" s="239"/>
      <c r="K94" s="239"/>
      <c r="L94" s="245"/>
      <c r="M94" s="246"/>
      <c r="N94" s="247"/>
      <c r="O94" s="247"/>
      <c r="P94" s="247"/>
      <c r="Q94" s="247"/>
      <c r="R94" s="247"/>
      <c r="S94" s="247"/>
      <c r="T94" s="24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9" t="s">
        <v>284</v>
      </c>
      <c r="AU94" s="249" t="s">
        <v>82</v>
      </c>
      <c r="AV94" s="13" t="s">
        <v>82</v>
      </c>
      <c r="AW94" s="13" t="s">
        <v>34</v>
      </c>
      <c r="AX94" s="13" t="s">
        <v>80</v>
      </c>
      <c r="AY94" s="249" t="s">
        <v>142</v>
      </c>
    </row>
    <row r="95" s="2" customFormat="1" ht="62.7" customHeight="1">
      <c r="A95" s="41"/>
      <c r="B95" s="42"/>
      <c r="C95" s="216" t="s">
        <v>82</v>
      </c>
      <c r="D95" s="216" t="s">
        <v>145</v>
      </c>
      <c r="E95" s="217" t="s">
        <v>294</v>
      </c>
      <c r="F95" s="218" t="s">
        <v>295</v>
      </c>
      <c r="G95" s="219" t="s">
        <v>281</v>
      </c>
      <c r="H95" s="220">
        <v>14.220000000000001</v>
      </c>
      <c r="I95" s="221"/>
      <c r="J95" s="222">
        <f>ROUND(I95*H95,2)</f>
        <v>0</v>
      </c>
      <c r="K95" s="218" t="s">
        <v>149</v>
      </c>
      <c r="L95" s="47"/>
      <c r="M95" s="223" t="s">
        <v>19</v>
      </c>
      <c r="N95" s="224" t="s">
        <v>43</v>
      </c>
      <c r="O95" s="87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7" t="s">
        <v>167</v>
      </c>
      <c r="AT95" s="227" t="s">
        <v>145</v>
      </c>
      <c r="AU95" s="227" t="s">
        <v>82</v>
      </c>
      <c r="AY95" s="20" t="s">
        <v>142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80</v>
      </c>
      <c r="BK95" s="228">
        <f>ROUND(I95*H95,2)</f>
        <v>0</v>
      </c>
      <c r="BL95" s="20" t="s">
        <v>167</v>
      </c>
      <c r="BM95" s="227" t="s">
        <v>431</v>
      </c>
    </row>
    <row r="96" s="2" customFormat="1">
      <c r="A96" s="41"/>
      <c r="B96" s="42"/>
      <c r="C96" s="43"/>
      <c r="D96" s="229" t="s">
        <v>152</v>
      </c>
      <c r="E96" s="43"/>
      <c r="F96" s="230" t="s">
        <v>297</v>
      </c>
      <c r="G96" s="43"/>
      <c r="H96" s="43"/>
      <c r="I96" s="231"/>
      <c r="J96" s="43"/>
      <c r="K96" s="43"/>
      <c r="L96" s="47"/>
      <c r="M96" s="232"/>
      <c r="N96" s="233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152</v>
      </c>
      <c r="AU96" s="20" t="s">
        <v>82</v>
      </c>
    </row>
    <row r="97" s="13" customFormat="1">
      <c r="A97" s="13"/>
      <c r="B97" s="238"/>
      <c r="C97" s="239"/>
      <c r="D97" s="240" t="s">
        <v>284</v>
      </c>
      <c r="E97" s="241" t="s">
        <v>19</v>
      </c>
      <c r="F97" s="242" t="s">
        <v>432</v>
      </c>
      <c r="G97" s="239"/>
      <c r="H97" s="243">
        <v>7.1100000000000003</v>
      </c>
      <c r="I97" s="244"/>
      <c r="J97" s="239"/>
      <c r="K97" s="239"/>
      <c r="L97" s="245"/>
      <c r="M97" s="246"/>
      <c r="N97" s="247"/>
      <c r="O97" s="247"/>
      <c r="P97" s="247"/>
      <c r="Q97" s="247"/>
      <c r="R97" s="247"/>
      <c r="S97" s="247"/>
      <c r="T97" s="24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9" t="s">
        <v>284</v>
      </c>
      <c r="AU97" s="249" t="s">
        <v>82</v>
      </c>
      <c r="AV97" s="13" t="s">
        <v>82</v>
      </c>
      <c r="AW97" s="13" t="s">
        <v>34</v>
      </c>
      <c r="AX97" s="13" t="s">
        <v>72</v>
      </c>
      <c r="AY97" s="249" t="s">
        <v>142</v>
      </c>
    </row>
    <row r="98" s="13" customFormat="1">
      <c r="A98" s="13"/>
      <c r="B98" s="238"/>
      <c r="C98" s="239"/>
      <c r="D98" s="240" t="s">
        <v>284</v>
      </c>
      <c r="E98" s="241" t="s">
        <v>19</v>
      </c>
      <c r="F98" s="242" t="s">
        <v>433</v>
      </c>
      <c r="G98" s="239"/>
      <c r="H98" s="243">
        <v>7.1100000000000003</v>
      </c>
      <c r="I98" s="244"/>
      <c r="J98" s="239"/>
      <c r="K98" s="239"/>
      <c r="L98" s="245"/>
      <c r="M98" s="246"/>
      <c r="N98" s="247"/>
      <c r="O98" s="247"/>
      <c r="P98" s="247"/>
      <c r="Q98" s="247"/>
      <c r="R98" s="247"/>
      <c r="S98" s="247"/>
      <c r="T98" s="24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9" t="s">
        <v>284</v>
      </c>
      <c r="AU98" s="249" t="s">
        <v>82</v>
      </c>
      <c r="AV98" s="13" t="s">
        <v>82</v>
      </c>
      <c r="AW98" s="13" t="s">
        <v>34</v>
      </c>
      <c r="AX98" s="13" t="s">
        <v>72</v>
      </c>
      <c r="AY98" s="249" t="s">
        <v>142</v>
      </c>
    </row>
    <row r="99" s="14" customFormat="1">
      <c r="A99" s="14"/>
      <c r="B99" s="250"/>
      <c r="C99" s="251"/>
      <c r="D99" s="240" t="s">
        <v>284</v>
      </c>
      <c r="E99" s="252" t="s">
        <v>19</v>
      </c>
      <c r="F99" s="253" t="s">
        <v>293</v>
      </c>
      <c r="G99" s="251"/>
      <c r="H99" s="254">
        <v>14.220000000000001</v>
      </c>
      <c r="I99" s="255"/>
      <c r="J99" s="251"/>
      <c r="K99" s="251"/>
      <c r="L99" s="256"/>
      <c r="M99" s="257"/>
      <c r="N99" s="258"/>
      <c r="O99" s="258"/>
      <c r="P99" s="258"/>
      <c r="Q99" s="258"/>
      <c r="R99" s="258"/>
      <c r="S99" s="258"/>
      <c r="T99" s="259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0" t="s">
        <v>284</v>
      </c>
      <c r="AU99" s="260" t="s">
        <v>82</v>
      </c>
      <c r="AV99" s="14" t="s">
        <v>167</v>
      </c>
      <c r="AW99" s="14" t="s">
        <v>34</v>
      </c>
      <c r="AX99" s="14" t="s">
        <v>80</v>
      </c>
      <c r="AY99" s="260" t="s">
        <v>142</v>
      </c>
    </row>
    <row r="100" s="2" customFormat="1" ht="44.25" customHeight="1">
      <c r="A100" s="41"/>
      <c r="B100" s="42"/>
      <c r="C100" s="216" t="s">
        <v>107</v>
      </c>
      <c r="D100" s="216" t="s">
        <v>145</v>
      </c>
      <c r="E100" s="217" t="s">
        <v>434</v>
      </c>
      <c r="F100" s="218" t="s">
        <v>435</v>
      </c>
      <c r="G100" s="219" t="s">
        <v>281</v>
      </c>
      <c r="H100" s="220">
        <v>7.1100000000000003</v>
      </c>
      <c r="I100" s="221"/>
      <c r="J100" s="222">
        <f>ROUND(I100*H100,2)</f>
        <v>0</v>
      </c>
      <c r="K100" s="218" t="s">
        <v>149</v>
      </c>
      <c r="L100" s="47"/>
      <c r="M100" s="223" t="s">
        <v>19</v>
      </c>
      <c r="N100" s="224" t="s">
        <v>43</v>
      </c>
      <c r="O100" s="87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7" t="s">
        <v>167</v>
      </c>
      <c r="AT100" s="227" t="s">
        <v>145</v>
      </c>
      <c r="AU100" s="227" t="s">
        <v>82</v>
      </c>
      <c r="AY100" s="20" t="s">
        <v>142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80</v>
      </c>
      <c r="BK100" s="228">
        <f>ROUND(I100*H100,2)</f>
        <v>0</v>
      </c>
      <c r="BL100" s="20" t="s">
        <v>167</v>
      </c>
      <c r="BM100" s="227" t="s">
        <v>436</v>
      </c>
    </row>
    <row r="101" s="2" customFormat="1">
      <c r="A101" s="41"/>
      <c r="B101" s="42"/>
      <c r="C101" s="43"/>
      <c r="D101" s="229" t="s">
        <v>152</v>
      </c>
      <c r="E101" s="43"/>
      <c r="F101" s="230" t="s">
        <v>437</v>
      </c>
      <c r="G101" s="43"/>
      <c r="H101" s="43"/>
      <c r="I101" s="231"/>
      <c r="J101" s="43"/>
      <c r="K101" s="43"/>
      <c r="L101" s="47"/>
      <c r="M101" s="232"/>
      <c r="N101" s="23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152</v>
      </c>
      <c r="AU101" s="20" t="s">
        <v>82</v>
      </c>
    </row>
    <row r="102" s="13" customFormat="1">
      <c r="A102" s="13"/>
      <c r="B102" s="238"/>
      <c r="C102" s="239"/>
      <c r="D102" s="240" t="s">
        <v>284</v>
      </c>
      <c r="E102" s="241" t="s">
        <v>19</v>
      </c>
      <c r="F102" s="242" t="s">
        <v>433</v>
      </c>
      <c r="G102" s="239"/>
      <c r="H102" s="243">
        <v>7.1100000000000003</v>
      </c>
      <c r="I102" s="244"/>
      <c r="J102" s="239"/>
      <c r="K102" s="239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284</v>
      </c>
      <c r="AU102" s="249" t="s">
        <v>82</v>
      </c>
      <c r="AV102" s="13" t="s">
        <v>82</v>
      </c>
      <c r="AW102" s="13" t="s">
        <v>34</v>
      </c>
      <c r="AX102" s="13" t="s">
        <v>80</v>
      </c>
      <c r="AY102" s="249" t="s">
        <v>142</v>
      </c>
    </row>
    <row r="103" s="2" customFormat="1" ht="37.8" customHeight="1">
      <c r="A103" s="41"/>
      <c r="B103" s="42"/>
      <c r="C103" s="216" t="s">
        <v>167</v>
      </c>
      <c r="D103" s="216" t="s">
        <v>145</v>
      </c>
      <c r="E103" s="217" t="s">
        <v>325</v>
      </c>
      <c r="F103" s="218" t="s">
        <v>326</v>
      </c>
      <c r="G103" s="219" t="s">
        <v>281</v>
      </c>
      <c r="H103" s="220">
        <v>7.1100000000000003</v>
      </c>
      <c r="I103" s="221"/>
      <c r="J103" s="222">
        <f>ROUND(I103*H103,2)</f>
        <v>0</v>
      </c>
      <c r="K103" s="218" t="s">
        <v>149</v>
      </c>
      <c r="L103" s="47"/>
      <c r="M103" s="223" t="s">
        <v>19</v>
      </c>
      <c r="N103" s="224" t="s">
        <v>43</v>
      </c>
      <c r="O103" s="87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7" t="s">
        <v>167</v>
      </c>
      <c r="AT103" s="227" t="s">
        <v>145</v>
      </c>
      <c r="AU103" s="227" t="s">
        <v>82</v>
      </c>
      <c r="AY103" s="20" t="s">
        <v>142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80</v>
      </c>
      <c r="BK103" s="228">
        <f>ROUND(I103*H103,2)</f>
        <v>0</v>
      </c>
      <c r="BL103" s="20" t="s">
        <v>167</v>
      </c>
      <c r="BM103" s="227" t="s">
        <v>438</v>
      </c>
    </row>
    <row r="104" s="2" customFormat="1">
      <c r="A104" s="41"/>
      <c r="B104" s="42"/>
      <c r="C104" s="43"/>
      <c r="D104" s="229" t="s">
        <v>152</v>
      </c>
      <c r="E104" s="43"/>
      <c r="F104" s="230" t="s">
        <v>328</v>
      </c>
      <c r="G104" s="43"/>
      <c r="H104" s="43"/>
      <c r="I104" s="231"/>
      <c r="J104" s="43"/>
      <c r="K104" s="43"/>
      <c r="L104" s="47"/>
      <c r="M104" s="232"/>
      <c r="N104" s="23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152</v>
      </c>
      <c r="AU104" s="20" t="s">
        <v>82</v>
      </c>
    </row>
    <row r="105" s="13" customFormat="1">
      <c r="A105" s="13"/>
      <c r="B105" s="238"/>
      <c r="C105" s="239"/>
      <c r="D105" s="240" t="s">
        <v>284</v>
      </c>
      <c r="E105" s="241" t="s">
        <v>19</v>
      </c>
      <c r="F105" s="242" t="s">
        <v>432</v>
      </c>
      <c r="G105" s="239"/>
      <c r="H105" s="243">
        <v>7.1100000000000003</v>
      </c>
      <c r="I105" s="244"/>
      <c r="J105" s="239"/>
      <c r="K105" s="239"/>
      <c r="L105" s="245"/>
      <c r="M105" s="246"/>
      <c r="N105" s="247"/>
      <c r="O105" s="247"/>
      <c r="P105" s="247"/>
      <c r="Q105" s="247"/>
      <c r="R105" s="247"/>
      <c r="S105" s="247"/>
      <c r="T105" s="24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9" t="s">
        <v>284</v>
      </c>
      <c r="AU105" s="249" t="s">
        <v>82</v>
      </c>
      <c r="AV105" s="13" t="s">
        <v>82</v>
      </c>
      <c r="AW105" s="13" t="s">
        <v>34</v>
      </c>
      <c r="AX105" s="13" t="s">
        <v>80</v>
      </c>
      <c r="AY105" s="249" t="s">
        <v>142</v>
      </c>
    </row>
    <row r="106" s="2" customFormat="1" ht="44.25" customHeight="1">
      <c r="A106" s="41"/>
      <c r="B106" s="42"/>
      <c r="C106" s="216" t="s">
        <v>141</v>
      </c>
      <c r="D106" s="216" t="s">
        <v>145</v>
      </c>
      <c r="E106" s="217" t="s">
        <v>330</v>
      </c>
      <c r="F106" s="218" t="s">
        <v>331</v>
      </c>
      <c r="G106" s="219" t="s">
        <v>281</v>
      </c>
      <c r="H106" s="220">
        <v>7.1100000000000003</v>
      </c>
      <c r="I106" s="221"/>
      <c r="J106" s="222">
        <f>ROUND(I106*H106,2)</f>
        <v>0</v>
      </c>
      <c r="K106" s="218" t="s">
        <v>149</v>
      </c>
      <c r="L106" s="47"/>
      <c r="M106" s="223" t="s">
        <v>19</v>
      </c>
      <c r="N106" s="224" t="s">
        <v>43</v>
      </c>
      <c r="O106" s="87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7" t="s">
        <v>167</v>
      </c>
      <c r="AT106" s="227" t="s">
        <v>145</v>
      </c>
      <c r="AU106" s="227" t="s">
        <v>82</v>
      </c>
      <c r="AY106" s="20" t="s">
        <v>142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80</v>
      </c>
      <c r="BK106" s="228">
        <f>ROUND(I106*H106,2)</f>
        <v>0</v>
      </c>
      <c r="BL106" s="20" t="s">
        <v>167</v>
      </c>
      <c r="BM106" s="227" t="s">
        <v>439</v>
      </c>
    </row>
    <row r="107" s="2" customFormat="1">
      <c r="A107" s="41"/>
      <c r="B107" s="42"/>
      <c r="C107" s="43"/>
      <c r="D107" s="229" t="s">
        <v>152</v>
      </c>
      <c r="E107" s="43"/>
      <c r="F107" s="230" t="s">
        <v>333</v>
      </c>
      <c r="G107" s="43"/>
      <c r="H107" s="43"/>
      <c r="I107" s="231"/>
      <c r="J107" s="43"/>
      <c r="K107" s="43"/>
      <c r="L107" s="47"/>
      <c r="M107" s="232"/>
      <c r="N107" s="233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152</v>
      </c>
      <c r="AU107" s="20" t="s">
        <v>82</v>
      </c>
    </row>
    <row r="108" s="13" customFormat="1">
      <c r="A108" s="13"/>
      <c r="B108" s="238"/>
      <c r="C108" s="239"/>
      <c r="D108" s="240" t="s">
        <v>284</v>
      </c>
      <c r="E108" s="241" t="s">
        <v>19</v>
      </c>
      <c r="F108" s="242" t="s">
        <v>433</v>
      </c>
      <c r="G108" s="239"/>
      <c r="H108" s="243">
        <v>7.1100000000000003</v>
      </c>
      <c r="I108" s="244"/>
      <c r="J108" s="239"/>
      <c r="K108" s="239"/>
      <c r="L108" s="245"/>
      <c r="M108" s="246"/>
      <c r="N108" s="247"/>
      <c r="O108" s="247"/>
      <c r="P108" s="247"/>
      <c r="Q108" s="247"/>
      <c r="R108" s="247"/>
      <c r="S108" s="247"/>
      <c r="T108" s="24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9" t="s">
        <v>284</v>
      </c>
      <c r="AU108" s="249" t="s">
        <v>82</v>
      </c>
      <c r="AV108" s="13" t="s">
        <v>82</v>
      </c>
      <c r="AW108" s="13" t="s">
        <v>34</v>
      </c>
      <c r="AX108" s="13" t="s">
        <v>80</v>
      </c>
      <c r="AY108" s="249" t="s">
        <v>142</v>
      </c>
    </row>
    <row r="109" s="12" customFormat="1" ht="22.8" customHeight="1">
      <c r="A109" s="12"/>
      <c r="B109" s="200"/>
      <c r="C109" s="201"/>
      <c r="D109" s="202" t="s">
        <v>71</v>
      </c>
      <c r="E109" s="214" t="s">
        <v>229</v>
      </c>
      <c r="F109" s="214" t="s">
        <v>334</v>
      </c>
      <c r="G109" s="201"/>
      <c r="H109" s="201"/>
      <c r="I109" s="204"/>
      <c r="J109" s="215">
        <f>BK109</f>
        <v>0</v>
      </c>
      <c r="K109" s="201"/>
      <c r="L109" s="206"/>
      <c r="M109" s="207"/>
      <c r="N109" s="208"/>
      <c r="O109" s="208"/>
      <c r="P109" s="209">
        <f>SUM(P110:P123)</f>
        <v>0</v>
      </c>
      <c r="Q109" s="208"/>
      <c r="R109" s="209">
        <f>SUM(R110:R123)</f>
        <v>0</v>
      </c>
      <c r="S109" s="208"/>
      <c r="T109" s="210">
        <f>SUM(T110:T123)</f>
        <v>274.12455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1" t="s">
        <v>80</v>
      </c>
      <c r="AT109" s="212" t="s">
        <v>71</v>
      </c>
      <c r="AU109" s="212" t="s">
        <v>80</v>
      </c>
      <c r="AY109" s="211" t="s">
        <v>142</v>
      </c>
      <c r="BK109" s="213">
        <f>SUM(BK110:BK123)</f>
        <v>0</v>
      </c>
    </row>
    <row r="110" s="2" customFormat="1" ht="55.5" customHeight="1">
      <c r="A110" s="41"/>
      <c r="B110" s="42"/>
      <c r="C110" s="216" t="s">
        <v>179</v>
      </c>
      <c r="D110" s="216" t="s">
        <v>145</v>
      </c>
      <c r="E110" s="217" t="s">
        <v>440</v>
      </c>
      <c r="F110" s="218" t="s">
        <v>441</v>
      </c>
      <c r="G110" s="219" t="s">
        <v>281</v>
      </c>
      <c r="H110" s="220">
        <v>459.71899999999999</v>
      </c>
      <c r="I110" s="221"/>
      <c r="J110" s="222">
        <f>ROUND(I110*H110,2)</f>
        <v>0</v>
      </c>
      <c r="K110" s="218" t="s">
        <v>149</v>
      </c>
      <c r="L110" s="47"/>
      <c r="M110" s="223" t="s">
        <v>19</v>
      </c>
      <c r="N110" s="224" t="s">
        <v>43</v>
      </c>
      <c r="O110" s="87"/>
      <c r="P110" s="225">
        <f>O110*H110</f>
        <v>0</v>
      </c>
      <c r="Q110" s="225">
        <v>0</v>
      </c>
      <c r="R110" s="225">
        <f>Q110*H110</f>
        <v>0</v>
      </c>
      <c r="S110" s="225">
        <v>0.45000000000000001</v>
      </c>
      <c r="T110" s="226">
        <f>S110*H110</f>
        <v>206.87354999999999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7" t="s">
        <v>167</v>
      </c>
      <c r="AT110" s="227" t="s">
        <v>145</v>
      </c>
      <c r="AU110" s="227" t="s">
        <v>82</v>
      </c>
      <c r="AY110" s="20" t="s">
        <v>142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80</v>
      </c>
      <c r="BK110" s="228">
        <f>ROUND(I110*H110,2)</f>
        <v>0</v>
      </c>
      <c r="BL110" s="20" t="s">
        <v>167</v>
      </c>
      <c r="BM110" s="227" t="s">
        <v>442</v>
      </c>
    </row>
    <row r="111" s="2" customFormat="1">
      <c r="A111" s="41"/>
      <c r="B111" s="42"/>
      <c r="C111" s="43"/>
      <c r="D111" s="229" t="s">
        <v>152</v>
      </c>
      <c r="E111" s="43"/>
      <c r="F111" s="230" t="s">
        <v>443</v>
      </c>
      <c r="G111" s="43"/>
      <c r="H111" s="43"/>
      <c r="I111" s="231"/>
      <c r="J111" s="43"/>
      <c r="K111" s="43"/>
      <c r="L111" s="47"/>
      <c r="M111" s="232"/>
      <c r="N111" s="23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152</v>
      </c>
      <c r="AU111" s="20" t="s">
        <v>82</v>
      </c>
    </row>
    <row r="112" s="16" customFormat="1">
      <c r="A112" s="16"/>
      <c r="B112" s="272"/>
      <c r="C112" s="273"/>
      <c r="D112" s="240" t="s">
        <v>284</v>
      </c>
      <c r="E112" s="274" t="s">
        <v>19</v>
      </c>
      <c r="F112" s="275" t="s">
        <v>340</v>
      </c>
      <c r="G112" s="273"/>
      <c r="H112" s="274" t="s">
        <v>19</v>
      </c>
      <c r="I112" s="276"/>
      <c r="J112" s="273"/>
      <c r="K112" s="273"/>
      <c r="L112" s="277"/>
      <c r="M112" s="278"/>
      <c r="N112" s="279"/>
      <c r="O112" s="279"/>
      <c r="P112" s="279"/>
      <c r="Q112" s="279"/>
      <c r="R112" s="279"/>
      <c r="S112" s="279"/>
      <c r="T112" s="280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T112" s="281" t="s">
        <v>284</v>
      </c>
      <c r="AU112" s="281" t="s">
        <v>82</v>
      </c>
      <c r="AV112" s="16" t="s">
        <v>80</v>
      </c>
      <c r="AW112" s="16" t="s">
        <v>34</v>
      </c>
      <c r="AX112" s="16" t="s">
        <v>72</v>
      </c>
      <c r="AY112" s="281" t="s">
        <v>142</v>
      </c>
    </row>
    <row r="113" s="13" customFormat="1">
      <c r="A113" s="13"/>
      <c r="B113" s="238"/>
      <c r="C113" s="239"/>
      <c r="D113" s="240" t="s">
        <v>284</v>
      </c>
      <c r="E113" s="241" t="s">
        <v>19</v>
      </c>
      <c r="F113" s="242" t="s">
        <v>444</v>
      </c>
      <c r="G113" s="239"/>
      <c r="H113" s="243">
        <v>368.71899999999999</v>
      </c>
      <c r="I113" s="244"/>
      <c r="J113" s="239"/>
      <c r="K113" s="239"/>
      <c r="L113" s="245"/>
      <c r="M113" s="246"/>
      <c r="N113" s="247"/>
      <c r="O113" s="247"/>
      <c r="P113" s="247"/>
      <c r="Q113" s="247"/>
      <c r="R113" s="247"/>
      <c r="S113" s="247"/>
      <c r="T113" s="24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9" t="s">
        <v>284</v>
      </c>
      <c r="AU113" s="249" t="s">
        <v>82</v>
      </c>
      <c r="AV113" s="13" t="s">
        <v>82</v>
      </c>
      <c r="AW113" s="13" t="s">
        <v>34</v>
      </c>
      <c r="AX113" s="13" t="s">
        <v>72</v>
      </c>
      <c r="AY113" s="249" t="s">
        <v>142</v>
      </c>
    </row>
    <row r="114" s="13" customFormat="1">
      <c r="A114" s="13"/>
      <c r="B114" s="238"/>
      <c r="C114" s="239"/>
      <c r="D114" s="240" t="s">
        <v>284</v>
      </c>
      <c r="E114" s="241" t="s">
        <v>19</v>
      </c>
      <c r="F114" s="242" t="s">
        <v>445</v>
      </c>
      <c r="G114" s="239"/>
      <c r="H114" s="243">
        <v>91</v>
      </c>
      <c r="I114" s="244"/>
      <c r="J114" s="239"/>
      <c r="K114" s="239"/>
      <c r="L114" s="245"/>
      <c r="M114" s="246"/>
      <c r="N114" s="247"/>
      <c r="O114" s="247"/>
      <c r="P114" s="247"/>
      <c r="Q114" s="247"/>
      <c r="R114" s="247"/>
      <c r="S114" s="247"/>
      <c r="T114" s="24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9" t="s">
        <v>284</v>
      </c>
      <c r="AU114" s="249" t="s">
        <v>82</v>
      </c>
      <c r="AV114" s="13" t="s">
        <v>82</v>
      </c>
      <c r="AW114" s="13" t="s">
        <v>34</v>
      </c>
      <c r="AX114" s="13" t="s">
        <v>72</v>
      </c>
      <c r="AY114" s="249" t="s">
        <v>142</v>
      </c>
    </row>
    <row r="115" s="14" customFormat="1">
      <c r="A115" s="14"/>
      <c r="B115" s="250"/>
      <c r="C115" s="251"/>
      <c r="D115" s="240" t="s">
        <v>284</v>
      </c>
      <c r="E115" s="252" t="s">
        <v>19</v>
      </c>
      <c r="F115" s="253" t="s">
        <v>293</v>
      </c>
      <c r="G115" s="251"/>
      <c r="H115" s="254">
        <v>459.71899999999999</v>
      </c>
      <c r="I115" s="255"/>
      <c r="J115" s="251"/>
      <c r="K115" s="251"/>
      <c r="L115" s="256"/>
      <c r="M115" s="257"/>
      <c r="N115" s="258"/>
      <c r="O115" s="258"/>
      <c r="P115" s="258"/>
      <c r="Q115" s="258"/>
      <c r="R115" s="258"/>
      <c r="S115" s="258"/>
      <c r="T115" s="25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0" t="s">
        <v>284</v>
      </c>
      <c r="AU115" s="260" t="s">
        <v>82</v>
      </c>
      <c r="AV115" s="14" t="s">
        <v>167</v>
      </c>
      <c r="AW115" s="14" t="s">
        <v>34</v>
      </c>
      <c r="AX115" s="14" t="s">
        <v>80</v>
      </c>
      <c r="AY115" s="260" t="s">
        <v>142</v>
      </c>
    </row>
    <row r="116" s="2" customFormat="1" ht="33" customHeight="1">
      <c r="A116" s="41"/>
      <c r="B116" s="42"/>
      <c r="C116" s="216" t="s">
        <v>219</v>
      </c>
      <c r="D116" s="216" t="s">
        <v>145</v>
      </c>
      <c r="E116" s="217" t="s">
        <v>371</v>
      </c>
      <c r="F116" s="218" t="s">
        <v>372</v>
      </c>
      <c r="G116" s="219" t="s">
        <v>281</v>
      </c>
      <c r="H116" s="220">
        <v>10.199999999999999</v>
      </c>
      <c r="I116" s="221"/>
      <c r="J116" s="222">
        <f>ROUND(I116*H116,2)</f>
        <v>0</v>
      </c>
      <c r="K116" s="218" t="s">
        <v>149</v>
      </c>
      <c r="L116" s="47"/>
      <c r="M116" s="223" t="s">
        <v>19</v>
      </c>
      <c r="N116" s="224" t="s">
        <v>43</v>
      </c>
      <c r="O116" s="87"/>
      <c r="P116" s="225">
        <f>O116*H116</f>
        <v>0</v>
      </c>
      <c r="Q116" s="225">
        <v>0</v>
      </c>
      <c r="R116" s="225">
        <f>Q116*H116</f>
        <v>0</v>
      </c>
      <c r="S116" s="225">
        <v>2.4100000000000001</v>
      </c>
      <c r="T116" s="226">
        <f>S116*H116</f>
        <v>24.582000000000001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7" t="s">
        <v>167</v>
      </c>
      <c r="AT116" s="227" t="s">
        <v>145</v>
      </c>
      <c r="AU116" s="227" t="s">
        <v>82</v>
      </c>
      <c r="AY116" s="20" t="s">
        <v>142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80</v>
      </c>
      <c r="BK116" s="228">
        <f>ROUND(I116*H116,2)</f>
        <v>0</v>
      </c>
      <c r="BL116" s="20" t="s">
        <v>167</v>
      </c>
      <c r="BM116" s="227" t="s">
        <v>446</v>
      </c>
    </row>
    <row r="117" s="2" customFormat="1">
      <c r="A117" s="41"/>
      <c r="B117" s="42"/>
      <c r="C117" s="43"/>
      <c r="D117" s="229" t="s">
        <v>152</v>
      </c>
      <c r="E117" s="43"/>
      <c r="F117" s="230" t="s">
        <v>374</v>
      </c>
      <c r="G117" s="43"/>
      <c r="H117" s="43"/>
      <c r="I117" s="231"/>
      <c r="J117" s="43"/>
      <c r="K117" s="43"/>
      <c r="L117" s="47"/>
      <c r="M117" s="232"/>
      <c r="N117" s="233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152</v>
      </c>
      <c r="AU117" s="20" t="s">
        <v>82</v>
      </c>
    </row>
    <row r="118" s="13" customFormat="1">
      <c r="A118" s="13"/>
      <c r="B118" s="238"/>
      <c r="C118" s="239"/>
      <c r="D118" s="240" t="s">
        <v>284</v>
      </c>
      <c r="E118" s="241" t="s">
        <v>19</v>
      </c>
      <c r="F118" s="242" t="s">
        <v>447</v>
      </c>
      <c r="G118" s="239"/>
      <c r="H118" s="243">
        <v>10.199999999999999</v>
      </c>
      <c r="I118" s="244"/>
      <c r="J118" s="239"/>
      <c r="K118" s="239"/>
      <c r="L118" s="245"/>
      <c r="M118" s="246"/>
      <c r="N118" s="247"/>
      <c r="O118" s="247"/>
      <c r="P118" s="247"/>
      <c r="Q118" s="247"/>
      <c r="R118" s="247"/>
      <c r="S118" s="247"/>
      <c r="T118" s="24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9" t="s">
        <v>284</v>
      </c>
      <c r="AU118" s="249" t="s">
        <v>82</v>
      </c>
      <c r="AV118" s="13" t="s">
        <v>82</v>
      </c>
      <c r="AW118" s="13" t="s">
        <v>34</v>
      </c>
      <c r="AX118" s="13" t="s">
        <v>80</v>
      </c>
      <c r="AY118" s="249" t="s">
        <v>142</v>
      </c>
    </row>
    <row r="119" s="2" customFormat="1" ht="33" customHeight="1">
      <c r="A119" s="41"/>
      <c r="B119" s="42"/>
      <c r="C119" s="216" t="s">
        <v>224</v>
      </c>
      <c r="D119" s="216" t="s">
        <v>145</v>
      </c>
      <c r="E119" s="217" t="s">
        <v>377</v>
      </c>
      <c r="F119" s="218" t="s">
        <v>378</v>
      </c>
      <c r="G119" s="219" t="s">
        <v>281</v>
      </c>
      <c r="H119" s="220">
        <v>19.395</v>
      </c>
      <c r="I119" s="221"/>
      <c r="J119" s="222">
        <f>ROUND(I119*H119,2)</f>
        <v>0</v>
      </c>
      <c r="K119" s="218" t="s">
        <v>149</v>
      </c>
      <c r="L119" s="47"/>
      <c r="M119" s="223" t="s">
        <v>19</v>
      </c>
      <c r="N119" s="224" t="s">
        <v>43</v>
      </c>
      <c r="O119" s="87"/>
      <c r="P119" s="225">
        <f>O119*H119</f>
        <v>0</v>
      </c>
      <c r="Q119" s="225">
        <v>0</v>
      </c>
      <c r="R119" s="225">
        <f>Q119*H119</f>
        <v>0</v>
      </c>
      <c r="S119" s="225">
        <v>2.2000000000000002</v>
      </c>
      <c r="T119" s="226">
        <f>S119*H119</f>
        <v>42.669000000000004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7" t="s">
        <v>167</v>
      </c>
      <c r="AT119" s="227" t="s">
        <v>145</v>
      </c>
      <c r="AU119" s="227" t="s">
        <v>82</v>
      </c>
      <c r="AY119" s="20" t="s">
        <v>142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80</v>
      </c>
      <c r="BK119" s="228">
        <f>ROUND(I119*H119,2)</f>
        <v>0</v>
      </c>
      <c r="BL119" s="20" t="s">
        <v>167</v>
      </c>
      <c r="BM119" s="227" t="s">
        <v>448</v>
      </c>
    </row>
    <row r="120" s="2" customFormat="1">
      <c r="A120" s="41"/>
      <c r="B120" s="42"/>
      <c r="C120" s="43"/>
      <c r="D120" s="229" t="s">
        <v>152</v>
      </c>
      <c r="E120" s="43"/>
      <c r="F120" s="230" t="s">
        <v>380</v>
      </c>
      <c r="G120" s="43"/>
      <c r="H120" s="43"/>
      <c r="I120" s="231"/>
      <c r="J120" s="43"/>
      <c r="K120" s="43"/>
      <c r="L120" s="47"/>
      <c r="M120" s="232"/>
      <c r="N120" s="233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152</v>
      </c>
      <c r="AU120" s="20" t="s">
        <v>82</v>
      </c>
    </row>
    <row r="121" s="13" customFormat="1">
      <c r="A121" s="13"/>
      <c r="B121" s="238"/>
      <c r="C121" s="239"/>
      <c r="D121" s="240" t="s">
        <v>284</v>
      </c>
      <c r="E121" s="241" t="s">
        <v>19</v>
      </c>
      <c r="F121" s="242" t="s">
        <v>447</v>
      </c>
      <c r="G121" s="239"/>
      <c r="H121" s="243">
        <v>10.199999999999999</v>
      </c>
      <c r="I121" s="244"/>
      <c r="J121" s="239"/>
      <c r="K121" s="239"/>
      <c r="L121" s="245"/>
      <c r="M121" s="246"/>
      <c r="N121" s="247"/>
      <c r="O121" s="247"/>
      <c r="P121" s="247"/>
      <c r="Q121" s="247"/>
      <c r="R121" s="247"/>
      <c r="S121" s="247"/>
      <c r="T121" s="24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9" t="s">
        <v>284</v>
      </c>
      <c r="AU121" s="249" t="s">
        <v>82</v>
      </c>
      <c r="AV121" s="13" t="s">
        <v>82</v>
      </c>
      <c r="AW121" s="13" t="s">
        <v>34</v>
      </c>
      <c r="AX121" s="13" t="s">
        <v>72</v>
      </c>
      <c r="AY121" s="249" t="s">
        <v>142</v>
      </c>
    </row>
    <row r="122" s="13" customFormat="1">
      <c r="A122" s="13"/>
      <c r="B122" s="238"/>
      <c r="C122" s="239"/>
      <c r="D122" s="240" t="s">
        <v>284</v>
      </c>
      <c r="E122" s="241" t="s">
        <v>19</v>
      </c>
      <c r="F122" s="242" t="s">
        <v>449</v>
      </c>
      <c r="G122" s="239"/>
      <c r="H122" s="243">
        <v>9.1950000000000003</v>
      </c>
      <c r="I122" s="244"/>
      <c r="J122" s="239"/>
      <c r="K122" s="239"/>
      <c r="L122" s="245"/>
      <c r="M122" s="246"/>
      <c r="N122" s="247"/>
      <c r="O122" s="247"/>
      <c r="P122" s="247"/>
      <c r="Q122" s="247"/>
      <c r="R122" s="247"/>
      <c r="S122" s="247"/>
      <c r="T122" s="24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9" t="s">
        <v>284</v>
      </c>
      <c r="AU122" s="249" t="s">
        <v>82</v>
      </c>
      <c r="AV122" s="13" t="s">
        <v>82</v>
      </c>
      <c r="AW122" s="13" t="s">
        <v>34</v>
      </c>
      <c r="AX122" s="13" t="s">
        <v>72</v>
      </c>
      <c r="AY122" s="249" t="s">
        <v>142</v>
      </c>
    </row>
    <row r="123" s="14" customFormat="1">
      <c r="A123" s="14"/>
      <c r="B123" s="250"/>
      <c r="C123" s="251"/>
      <c r="D123" s="240" t="s">
        <v>284</v>
      </c>
      <c r="E123" s="252" t="s">
        <v>19</v>
      </c>
      <c r="F123" s="253" t="s">
        <v>293</v>
      </c>
      <c r="G123" s="251"/>
      <c r="H123" s="254">
        <v>19.395</v>
      </c>
      <c r="I123" s="255"/>
      <c r="J123" s="251"/>
      <c r="K123" s="251"/>
      <c r="L123" s="256"/>
      <c r="M123" s="257"/>
      <c r="N123" s="258"/>
      <c r="O123" s="258"/>
      <c r="P123" s="258"/>
      <c r="Q123" s="258"/>
      <c r="R123" s="258"/>
      <c r="S123" s="258"/>
      <c r="T123" s="25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0" t="s">
        <v>284</v>
      </c>
      <c r="AU123" s="260" t="s">
        <v>82</v>
      </c>
      <c r="AV123" s="14" t="s">
        <v>167</v>
      </c>
      <c r="AW123" s="14" t="s">
        <v>34</v>
      </c>
      <c r="AX123" s="14" t="s">
        <v>80</v>
      </c>
      <c r="AY123" s="260" t="s">
        <v>142</v>
      </c>
    </row>
    <row r="124" s="12" customFormat="1" ht="22.8" customHeight="1">
      <c r="A124" s="12"/>
      <c r="B124" s="200"/>
      <c r="C124" s="201"/>
      <c r="D124" s="202" t="s">
        <v>71</v>
      </c>
      <c r="E124" s="214" t="s">
        <v>382</v>
      </c>
      <c r="F124" s="214" t="s">
        <v>383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SUM(P125:P140)</f>
        <v>0</v>
      </c>
      <c r="Q124" s="208"/>
      <c r="R124" s="209">
        <f>SUM(R125:R140)</f>
        <v>0</v>
      </c>
      <c r="S124" s="208"/>
      <c r="T124" s="210">
        <f>SUM(T125:T140)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80</v>
      </c>
      <c r="AT124" s="212" t="s">
        <v>71</v>
      </c>
      <c r="AU124" s="212" t="s">
        <v>80</v>
      </c>
      <c r="AY124" s="211" t="s">
        <v>142</v>
      </c>
      <c r="BK124" s="213">
        <f>SUM(BK125:BK140)</f>
        <v>0</v>
      </c>
    </row>
    <row r="125" s="2" customFormat="1" ht="16.5" customHeight="1">
      <c r="A125" s="41"/>
      <c r="B125" s="42"/>
      <c r="C125" s="216" t="s">
        <v>229</v>
      </c>
      <c r="D125" s="216" t="s">
        <v>145</v>
      </c>
      <c r="E125" s="217" t="s">
        <v>385</v>
      </c>
      <c r="F125" s="218" t="s">
        <v>386</v>
      </c>
      <c r="G125" s="219" t="s">
        <v>320</v>
      </c>
      <c r="H125" s="220">
        <v>274.125</v>
      </c>
      <c r="I125" s="221"/>
      <c r="J125" s="222">
        <f>ROUND(I125*H125,2)</f>
        <v>0</v>
      </c>
      <c r="K125" s="218" t="s">
        <v>149</v>
      </c>
      <c r="L125" s="47"/>
      <c r="M125" s="223" t="s">
        <v>19</v>
      </c>
      <c r="N125" s="224" t="s">
        <v>43</v>
      </c>
      <c r="O125" s="87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7" t="s">
        <v>167</v>
      </c>
      <c r="AT125" s="227" t="s">
        <v>145</v>
      </c>
      <c r="AU125" s="227" t="s">
        <v>82</v>
      </c>
      <c r="AY125" s="20" t="s">
        <v>142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80</v>
      </c>
      <c r="BK125" s="228">
        <f>ROUND(I125*H125,2)</f>
        <v>0</v>
      </c>
      <c r="BL125" s="20" t="s">
        <v>167</v>
      </c>
      <c r="BM125" s="227" t="s">
        <v>450</v>
      </c>
    </row>
    <row r="126" s="2" customFormat="1">
      <c r="A126" s="41"/>
      <c r="B126" s="42"/>
      <c r="C126" s="43"/>
      <c r="D126" s="229" t="s">
        <v>152</v>
      </c>
      <c r="E126" s="43"/>
      <c r="F126" s="230" t="s">
        <v>388</v>
      </c>
      <c r="G126" s="43"/>
      <c r="H126" s="43"/>
      <c r="I126" s="231"/>
      <c r="J126" s="43"/>
      <c r="K126" s="43"/>
      <c r="L126" s="47"/>
      <c r="M126" s="232"/>
      <c r="N126" s="233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152</v>
      </c>
      <c r="AU126" s="20" t="s">
        <v>82</v>
      </c>
    </row>
    <row r="127" s="2" customFormat="1" ht="33" customHeight="1">
      <c r="A127" s="41"/>
      <c r="B127" s="42"/>
      <c r="C127" s="216" t="s">
        <v>234</v>
      </c>
      <c r="D127" s="216" t="s">
        <v>145</v>
      </c>
      <c r="E127" s="217" t="s">
        <v>390</v>
      </c>
      <c r="F127" s="218" t="s">
        <v>391</v>
      </c>
      <c r="G127" s="219" t="s">
        <v>320</v>
      </c>
      <c r="H127" s="220">
        <v>274.125</v>
      </c>
      <c r="I127" s="221"/>
      <c r="J127" s="222">
        <f>ROUND(I127*H127,2)</f>
        <v>0</v>
      </c>
      <c r="K127" s="218" t="s">
        <v>149</v>
      </c>
      <c r="L127" s="47"/>
      <c r="M127" s="223" t="s">
        <v>19</v>
      </c>
      <c r="N127" s="224" t="s">
        <v>43</v>
      </c>
      <c r="O127" s="87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7" t="s">
        <v>167</v>
      </c>
      <c r="AT127" s="227" t="s">
        <v>145</v>
      </c>
      <c r="AU127" s="227" t="s">
        <v>82</v>
      </c>
      <c r="AY127" s="20" t="s">
        <v>142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80</v>
      </c>
      <c r="BK127" s="228">
        <f>ROUND(I127*H127,2)</f>
        <v>0</v>
      </c>
      <c r="BL127" s="20" t="s">
        <v>167</v>
      </c>
      <c r="BM127" s="227" t="s">
        <v>451</v>
      </c>
    </row>
    <row r="128" s="2" customFormat="1">
      <c r="A128" s="41"/>
      <c r="B128" s="42"/>
      <c r="C128" s="43"/>
      <c r="D128" s="229" t="s">
        <v>152</v>
      </c>
      <c r="E128" s="43"/>
      <c r="F128" s="230" t="s">
        <v>393</v>
      </c>
      <c r="G128" s="43"/>
      <c r="H128" s="43"/>
      <c r="I128" s="231"/>
      <c r="J128" s="43"/>
      <c r="K128" s="43"/>
      <c r="L128" s="47"/>
      <c r="M128" s="232"/>
      <c r="N128" s="233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152</v>
      </c>
      <c r="AU128" s="20" t="s">
        <v>82</v>
      </c>
    </row>
    <row r="129" s="2" customFormat="1" ht="24.15" customHeight="1">
      <c r="A129" s="41"/>
      <c r="B129" s="42"/>
      <c r="C129" s="216" t="s">
        <v>239</v>
      </c>
      <c r="D129" s="216" t="s">
        <v>145</v>
      </c>
      <c r="E129" s="217" t="s">
        <v>395</v>
      </c>
      <c r="F129" s="218" t="s">
        <v>396</v>
      </c>
      <c r="G129" s="219" t="s">
        <v>320</v>
      </c>
      <c r="H129" s="220">
        <v>10690.875</v>
      </c>
      <c r="I129" s="221"/>
      <c r="J129" s="222">
        <f>ROUND(I129*H129,2)</f>
        <v>0</v>
      </c>
      <c r="K129" s="218" t="s">
        <v>149</v>
      </c>
      <c r="L129" s="47"/>
      <c r="M129" s="223" t="s">
        <v>19</v>
      </c>
      <c r="N129" s="224" t="s">
        <v>43</v>
      </c>
      <c r="O129" s="87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7" t="s">
        <v>167</v>
      </c>
      <c r="AT129" s="227" t="s">
        <v>145</v>
      </c>
      <c r="AU129" s="227" t="s">
        <v>82</v>
      </c>
      <c r="AY129" s="20" t="s">
        <v>142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80</v>
      </c>
      <c r="BK129" s="228">
        <f>ROUND(I129*H129,2)</f>
        <v>0</v>
      </c>
      <c r="BL129" s="20" t="s">
        <v>167</v>
      </c>
      <c r="BM129" s="227" t="s">
        <v>452</v>
      </c>
    </row>
    <row r="130" s="2" customFormat="1">
      <c r="A130" s="41"/>
      <c r="B130" s="42"/>
      <c r="C130" s="43"/>
      <c r="D130" s="229" t="s">
        <v>152</v>
      </c>
      <c r="E130" s="43"/>
      <c r="F130" s="230" t="s">
        <v>398</v>
      </c>
      <c r="G130" s="43"/>
      <c r="H130" s="43"/>
      <c r="I130" s="231"/>
      <c r="J130" s="43"/>
      <c r="K130" s="43"/>
      <c r="L130" s="47"/>
      <c r="M130" s="232"/>
      <c r="N130" s="233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152</v>
      </c>
      <c r="AU130" s="20" t="s">
        <v>82</v>
      </c>
    </row>
    <row r="131" s="13" customFormat="1">
      <c r="A131" s="13"/>
      <c r="B131" s="238"/>
      <c r="C131" s="239"/>
      <c r="D131" s="240" t="s">
        <v>284</v>
      </c>
      <c r="E131" s="239"/>
      <c r="F131" s="242" t="s">
        <v>453</v>
      </c>
      <c r="G131" s="239"/>
      <c r="H131" s="243">
        <v>10690.875</v>
      </c>
      <c r="I131" s="244"/>
      <c r="J131" s="239"/>
      <c r="K131" s="239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284</v>
      </c>
      <c r="AU131" s="249" t="s">
        <v>82</v>
      </c>
      <c r="AV131" s="13" t="s">
        <v>82</v>
      </c>
      <c r="AW131" s="13" t="s">
        <v>4</v>
      </c>
      <c r="AX131" s="13" t="s">
        <v>80</v>
      </c>
      <c r="AY131" s="249" t="s">
        <v>142</v>
      </c>
    </row>
    <row r="132" s="2" customFormat="1" ht="16.5" customHeight="1">
      <c r="A132" s="41"/>
      <c r="B132" s="42"/>
      <c r="C132" s="216" t="s">
        <v>8</v>
      </c>
      <c r="D132" s="216" t="s">
        <v>145</v>
      </c>
      <c r="E132" s="217" t="s">
        <v>401</v>
      </c>
      <c r="F132" s="218" t="s">
        <v>402</v>
      </c>
      <c r="G132" s="219" t="s">
        <v>320</v>
      </c>
      <c r="H132" s="220">
        <v>274.125</v>
      </c>
      <c r="I132" s="221"/>
      <c r="J132" s="222">
        <f>ROUND(I132*H132,2)</f>
        <v>0</v>
      </c>
      <c r="K132" s="218" t="s">
        <v>149</v>
      </c>
      <c r="L132" s="47"/>
      <c r="M132" s="223" t="s">
        <v>19</v>
      </c>
      <c r="N132" s="224" t="s">
        <v>43</v>
      </c>
      <c r="O132" s="87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7" t="s">
        <v>167</v>
      </c>
      <c r="AT132" s="227" t="s">
        <v>145</v>
      </c>
      <c r="AU132" s="227" t="s">
        <v>82</v>
      </c>
      <c r="AY132" s="20" t="s">
        <v>142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80</v>
      </c>
      <c r="BK132" s="228">
        <f>ROUND(I132*H132,2)</f>
        <v>0</v>
      </c>
      <c r="BL132" s="20" t="s">
        <v>167</v>
      </c>
      <c r="BM132" s="227" t="s">
        <v>454</v>
      </c>
    </row>
    <row r="133" s="2" customFormat="1">
      <c r="A133" s="41"/>
      <c r="B133" s="42"/>
      <c r="C133" s="43"/>
      <c r="D133" s="229" t="s">
        <v>152</v>
      </c>
      <c r="E133" s="43"/>
      <c r="F133" s="230" t="s">
        <v>404</v>
      </c>
      <c r="G133" s="43"/>
      <c r="H133" s="43"/>
      <c r="I133" s="231"/>
      <c r="J133" s="43"/>
      <c r="K133" s="43"/>
      <c r="L133" s="47"/>
      <c r="M133" s="232"/>
      <c r="N133" s="233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152</v>
      </c>
      <c r="AU133" s="20" t="s">
        <v>82</v>
      </c>
    </row>
    <row r="134" s="2" customFormat="1" ht="44.25" customHeight="1">
      <c r="A134" s="41"/>
      <c r="B134" s="42"/>
      <c r="C134" s="216" t="s">
        <v>248</v>
      </c>
      <c r="D134" s="216" t="s">
        <v>145</v>
      </c>
      <c r="E134" s="217" t="s">
        <v>406</v>
      </c>
      <c r="F134" s="218" t="s">
        <v>407</v>
      </c>
      <c r="G134" s="219" t="s">
        <v>320</v>
      </c>
      <c r="H134" s="220">
        <v>42.668999999999997</v>
      </c>
      <c r="I134" s="221"/>
      <c r="J134" s="222">
        <f>ROUND(I134*H134,2)</f>
        <v>0</v>
      </c>
      <c r="K134" s="218" t="s">
        <v>149</v>
      </c>
      <c r="L134" s="47"/>
      <c r="M134" s="223" t="s">
        <v>19</v>
      </c>
      <c r="N134" s="224" t="s">
        <v>43</v>
      </c>
      <c r="O134" s="87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7" t="s">
        <v>167</v>
      </c>
      <c r="AT134" s="227" t="s">
        <v>145</v>
      </c>
      <c r="AU134" s="227" t="s">
        <v>82</v>
      </c>
      <c r="AY134" s="20" t="s">
        <v>142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80</v>
      </c>
      <c r="BK134" s="228">
        <f>ROUND(I134*H134,2)</f>
        <v>0</v>
      </c>
      <c r="BL134" s="20" t="s">
        <v>167</v>
      </c>
      <c r="BM134" s="227" t="s">
        <v>455</v>
      </c>
    </row>
    <row r="135" s="2" customFormat="1">
      <c r="A135" s="41"/>
      <c r="B135" s="42"/>
      <c r="C135" s="43"/>
      <c r="D135" s="229" t="s">
        <v>152</v>
      </c>
      <c r="E135" s="43"/>
      <c r="F135" s="230" t="s">
        <v>409</v>
      </c>
      <c r="G135" s="43"/>
      <c r="H135" s="43"/>
      <c r="I135" s="231"/>
      <c r="J135" s="43"/>
      <c r="K135" s="43"/>
      <c r="L135" s="47"/>
      <c r="M135" s="232"/>
      <c r="N135" s="233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152</v>
      </c>
      <c r="AU135" s="20" t="s">
        <v>82</v>
      </c>
    </row>
    <row r="136" s="2" customFormat="1" ht="44.25" customHeight="1">
      <c r="A136" s="41"/>
      <c r="B136" s="42"/>
      <c r="C136" s="216" t="s">
        <v>253</v>
      </c>
      <c r="D136" s="216" t="s">
        <v>145</v>
      </c>
      <c r="E136" s="217" t="s">
        <v>412</v>
      </c>
      <c r="F136" s="218" t="s">
        <v>413</v>
      </c>
      <c r="G136" s="219" t="s">
        <v>320</v>
      </c>
      <c r="H136" s="220">
        <v>24.582000000000001</v>
      </c>
      <c r="I136" s="221"/>
      <c r="J136" s="222">
        <f>ROUND(I136*H136,2)</f>
        <v>0</v>
      </c>
      <c r="K136" s="218" t="s">
        <v>149</v>
      </c>
      <c r="L136" s="47"/>
      <c r="M136" s="223" t="s">
        <v>19</v>
      </c>
      <c r="N136" s="224" t="s">
        <v>43</v>
      </c>
      <c r="O136" s="87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7" t="s">
        <v>167</v>
      </c>
      <c r="AT136" s="227" t="s">
        <v>145</v>
      </c>
      <c r="AU136" s="227" t="s">
        <v>82</v>
      </c>
      <c r="AY136" s="20" t="s">
        <v>142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80</v>
      </c>
      <c r="BK136" s="228">
        <f>ROUND(I136*H136,2)</f>
        <v>0</v>
      </c>
      <c r="BL136" s="20" t="s">
        <v>167</v>
      </c>
      <c r="BM136" s="227" t="s">
        <v>456</v>
      </c>
    </row>
    <row r="137" s="2" customFormat="1">
      <c r="A137" s="41"/>
      <c r="B137" s="42"/>
      <c r="C137" s="43"/>
      <c r="D137" s="229" t="s">
        <v>152</v>
      </c>
      <c r="E137" s="43"/>
      <c r="F137" s="230" t="s">
        <v>415</v>
      </c>
      <c r="G137" s="43"/>
      <c r="H137" s="43"/>
      <c r="I137" s="231"/>
      <c r="J137" s="43"/>
      <c r="K137" s="43"/>
      <c r="L137" s="47"/>
      <c r="M137" s="232"/>
      <c r="N137" s="233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152</v>
      </c>
      <c r="AU137" s="20" t="s">
        <v>82</v>
      </c>
    </row>
    <row r="138" s="2" customFormat="1" ht="49.05" customHeight="1">
      <c r="A138" s="41"/>
      <c r="B138" s="42"/>
      <c r="C138" s="216" t="s">
        <v>258</v>
      </c>
      <c r="D138" s="216" t="s">
        <v>145</v>
      </c>
      <c r="E138" s="217" t="s">
        <v>418</v>
      </c>
      <c r="F138" s="218" t="s">
        <v>419</v>
      </c>
      <c r="G138" s="219" t="s">
        <v>320</v>
      </c>
      <c r="H138" s="220">
        <v>206.874</v>
      </c>
      <c r="I138" s="221"/>
      <c r="J138" s="222">
        <f>ROUND(I138*H138,2)</f>
        <v>0</v>
      </c>
      <c r="K138" s="218" t="s">
        <v>149</v>
      </c>
      <c r="L138" s="47"/>
      <c r="M138" s="223" t="s">
        <v>19</v>
      </c>
      <c r="N138" s="224" t="s">
        <v>43</v>
      </c>
      <c r="O138" s="87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7" t="s">
        <v>167</v>
      </c>
      <c r="AT138" s="227" t="s">
        <v>145</v>
      </c>
      <c r="AU138" s="227" t="s">
        <v>82</v>
      </c>
      <c r="AY138" s="20" t="s">
        <v>142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80</v>
      </c>
      <c r="BK138" s="228">
        <f>ROUND(I138*H138,2)</f>
        <v>0</v>
      </c>
      <c r="BL138" s="20" t="s">
        <v>167</v>
      </c>
      <c r="BM138" s="227" t="s">
        <v>457</v>
      </c>
    </row>
    <row r="139" s="2" customFormat="1">
      <c r="A139" s="41"/>
      <c r="B139" s="42"/>
      <c r="C139" s="43"/>
      <c r="D139" s="229" t="s">
        <v>152</v>
      </c>
      <c r="E139" s="43"/>
      <c r="F139" s="230" t="s">
        <v>421</v>
      </c>
      <c r="G139" s="43"/>
      <c r="H139" s="43"/>
      <c r="I139" s="231"/>
      <c r="J139" s="43"/>
      <c r="K139" s="43"/>
      <c r="L139" s="47"/>
      <c r="M139" s="232"/>
      <c r="N139" s="233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152</v>
      </c>
      <c r="AU139" s="20" t="s">
        <v>82</v>
      </c>
    </row>
    <row r="140" s="13" customFormat="1">
      <c r="A140" s="13"/>
      <c r="B140" s="238"/>
      <c r="C140" s="239"/>
      <c r="D140" s="240" t="s">
        <v>284</v>
      </c>
      <c r="E140" s="241" t="s">
        <v>19</v>
      </c>
      <c r="F140" s="242" t="s">
        <v>458</v>
      </c>
      <c r="G140" s="239"/>
      <c r="H140" s="243">
        <v>206.874</v>
      </c>
      <c r="I140" s="244"/>
      <c r="J140" s="239"/>
      <c r="K140" s="239"/>
      <c r="L140" s="245"/>
      <c r="M140" s="282"/>
      <c r="N140" s="283"/>
      <c r="O140" s="283"/>
      <c r="P140" s="283"/>
      <c r="Q140" s="283"/>
      <c r="R140" s="283"/>
      <c r="S140" s="283"/>
      <c r="T140" s="28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284</v>
      </c>
      <c r="AU140" s="249" t="s">
        <v>82</v>
      </c>
      <c r="AV140" s="13" t="s">
        <v>82</v>
      </c>
      <c r="AW140" s="13" t="s">
        <v>34</v>
      </c>
      <c r="AX140" s="13" t="s">
        <v>80</v>
      </c>
      <c r="AY140" s="249" t="s">
        <v>142</v>
      </c>
    </row>
    <row r="141" s="2" customFormat="1" ht="6.96" customHeight="1">
      <c r="A141" s="41"/>
      <c r="B141" s="62"/>
      <c r="C141" s="63"/>
      <c r="D141" s="63"/>
      <c r="E141" s="63"/>
      <c r="F141" s="63"/>
      <c r="G141" s="63"/>
      <c r="H141" s="63"/>
      <c r="I141" s="63"/>
      <c r="J141" s="63"/>
      <c r="K141" s="63"/>
      <c r="L141" s="47"/>
      <c r="M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</row>
  </sheetData>
  <sheetProtection sheet="1" autoFilter="0" formatColumns="0" formatRows="0" objects="1" scenarios="1" spinCount="100000" saltValue="bYA4lrlbMvSl6nb+EA4MpGtbrMwZDB1pZYwMla1ZE54GY0DlLkfNbYwmCp9HIfN3YO2tnjzJhhS6IRe0YHBnyg==" hashValue="vN/se+Py94/F2+8cTSgfL7cYeXkMDPnmpLBmvkaavMgJV1Fc22CTtbNuFE5z6Rvkud5L/jD0IXMatWBRQ/pcVQ==" algorithmName="SHA-512" password="CC35"/>
  <autoFilter ref="C88:K14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5_01/132255101"/>
    <hyperlink ref="F96" r:id="rId2" display="https://podminky.urs.cz/item/CS_URS_2025_01/162251102"/>
    <hyperlink ref="F101" r:id="rId3" display="https://podminky.urs.cz/item/CS_URS_2025_01/167151101"/>
    <hyperlink ref="F104" r:id="rId4" display="https://podminky.urs.cz/item/CS_URS_2025_01/171251201"/>
    <hyperlink ref="F107" r:id="rId5" display="https://podminky.urs.cz/item/CS_URS_2025_01/174151101"/>
    <hyperlink ref="F111" r:id="rId6" display="https://podminky.urs.cz/item/CS_URS_2025_01/981013314"/>
    <hyperlink ref="F117" r:id="rId7" display="https://podminky.urs.cz/item/CS_URS_2025_01/981513114"/>
    <hyperlink ref="F120" r:id="rId8" display="https://podminky.urs.cz/item/CS_URS_2025_01/981513116"/>
    <hyperlink ref="F126" r:id="rId9" display="https://podminky.urs.cz/item/CS_URS_2025_01/997006002"/>
    <hyperlink ref="F128" r:id="rId10" display="https://podminky.urs.cz/item/CS_URS_2025_01/997006512"/>
    <hyperlink ref="F130" r:id="rId11" display="https://podminky.urs.cz/item/CS_URS_2025_01/997006519"/>
    <hyperlink ref="F133" r:id="rId12" display="https://podminky.urs.cz/item/CS_URS_2025_01/997006551"/>
    <hyperlink ref="F135" r:id="rId13" display="https://podminky.urs.cz/item/CS_URS_2025_01/997013861"/>
    <hyperlink ref="F137" r:id="rId14" display="https://podminky.urs.cz/item/CS_URS_2025_01/997013862"/>
    <hyperlink ref="F139" r:id="rId15" display="https://podminky.urs.cz/item/CS_URS_2025_01/99701387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82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26.25" customHeight="1">
      <c r="B7" s="23"/>
      <c r="E7" s="147" t="str">
        <f>'Rekapitulace stavby'!K6</f>
        <v>Stavební úpravy a osdtranění části stavby č.p. 3044, ul. Generála Svobody Varnsdorf</v>
      </c>
      <c r="F7" s="146"/>
      <c r="G7" s="146"/>
      <c r="H7" s="146"/>
      <c r="L7" s="23"/>
    </row>
    <row r="8" s="1" customFormat="1" ht="12" customHeight="1">
      <c r="B8" s="23"/>
      <c r="D8" s="146" t="s">
        <v>114</v>
      </c>
      <c r="L8" s="23"/>
    </row>
    <row r="9" s="2" customFormat="1" ht="16.5" customHeight="1">
      <c r="A9" s="41"/>
      <c r="B9" s="47"/>
      <c r="C9" s="41"/>
      <c r="D9" s="41"/>
      <c r="E9" s="147" t="s">
        <v>184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185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459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17. 12. 2024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27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30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32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33</v>
      </c>
      <c r="F23" s="41"/>
      <c r="G23" s="41"/>
      <c r="H23" s="41"/>
      <c r="I23" s="146" t="s">
        <v>29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35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33</v>
      </c>
      <c r="F26" s="41"/>
      <c r="G26" s="41"/>
      <c r="H26" s="41"/>
      <c r="I26" s="146" t="s">
        <v>29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36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38</v>
      </c>
      <c r="E32" s="41"/>
      <c r="F32" s="41"/>
      <c r="G32" s="41"/>
      <c r="H32" s="41"/>
      <c r="I32" s="41"/>
      <c r="J32" s="157">
        <f>ROUND(J90,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40</v>
      </c>
      <c r="G34" s="41"/>
      <c r="H34" s="41"/>
      <c r="I34" s="158" t="s">
        <v>39</v>
      </c>
      <c r="J34" s="158" t="s">
        <v>41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42</v>
      </c>
      <c r="E35" s="146" t="s">
        <v>43</v>
      </c>
      <c r="F35" s="160">
        <f>ROUND((SUM(BE90:BE180)),  2)</f>
        <v>0</v>
      </c>
      <c r="G35" s="41"/>
      <c r="H35" s="41"/>
      <c r="I35" s="161">
        <v>0.20999999999999999</v>
      </c>
      <c r="J35" s="160">
        <f>ROUND(((SUM(BE90:BE180))*I35),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44</v>
      </c>
      <c r="F36" s="160">
        <f>ROUND((SUM(BF90:BF180)),  2)</f>
        <v>0</v>
      </c>
      <c r="G36" s="41"/>
      <c r="H36" s="41"/>
      <c r="I36" s="161">
        <v>0.12</v>
      </c>
      <c r="J36" s="160">
        <f>ROUND(((SUM(BF90:BF180))*I36),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45</v>
      </c>
      <c r="F37" s="160">
        <f>ROUND((SUM(BG90:BG180)),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46</v>
      </c>
      <c r="F38" s="160">
        <f>ROUND((SUM(BH90:BH180)),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47</v>
      </c>
      <c r="F39" s="160">
        <f>ROUND((SUM(BI90:BI180)),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48</v>
      </c>
      <c r="E41" s="164"/>
      <c r="F41" s="164"/>
      <c r="G41" s="165" t="s">
        <v>49</v>
      </c>
      <c r="H41" s="166" t="s">
        <v>50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116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3" t="str">
        <f>E7</f>
        <v>Stavební úpravy a osdtranění části stavby č.p. 3044, ul. Generála Svobody Varnsdorf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184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185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01.3 - Část stavby D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st.p.č.k. 2530, k.ú. Varnsdorf</v>
      </c>
      <c r="G56" s="43"/>
      <c r="H56" s="43"/>
      <c r="I56" s="35" t="s">
        <v>23</v>
      </c>
      <c r="J56" s="75" t="str">
        <f>IF(J14="","",J14)</f>
        <v>17. 12. 2024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Město Varnsdorf</v>
      </c>
      <c r="G58" s="43"/>
      <c r="H58" s="43"/>
      <c r="I58" s="35" t="s">
        <v>32</v>
      </c>
      <c r="J58" s="39" t="str">
        <f>E23</f>
        <v>Pavel Hruška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>Pavel Hruška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117</v>
      </c>
      <c r="D61" s="175"/>
      <c r="E61" s="175"/>
      <c r="F61" s="175"/>
      <c r="G61" s="175"/>
      <c r="H61" s="175"/>
      <c r="I61" s="175"/>
      <c r="J61" s="176" t="s">
        <v>118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70</v>
      </c>
      <c r="D63" s="43"/>
      <c r="E63" s="43"/>
      <c r="F63" s="43"/>
      <c r="G63" s="43"/>
      <c r="H63" s="43"/>
      <c r="I63" s="43"/>
      <c r="J63" s="105">
        <f>J90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119</v>
      </c>
    </row>
    <row r="64" s="9" customFormat="1" ht="24.96" customHeight="1">
      <c r="A64" s="9"/>
      <c r="B64" s="178"/>
      <c r="C64" s="179"/>
      <c r="D64" s="180" t="s">
        <v>187</v>
      </c>
      <c r="E64" s="181"/>
      <c r="F64" s="181"/>
      <c r="G64" s="181"/>
      <c r="H64" s="181"/>
      <c r="I64" s="181"/>
      <c r="J64" s="182">
        <f>J91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188</v>
      </c>
      <c r="E65" s="186"/>
      <c r="F65" s="186"/>
      <c r="G65" s="186"/>
      <c r="H65" s="186"/>
      <c r="I65" s="186"/>
      <c r="J65" s="187">
        <f>J92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460</v>
      </c>
      <c r="E66" s="186"/>
      <c r="F66" s="186"/>
      <c r="G66" s="186"/>
      <c r="H66" s="186"/>
      <c r="I66" s="186"/>
      <c r="J66" s="187">
        <f>J110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189</v>
      </c>
      <c r="E67" s="186"/>
      <c r="F67" s="186"/>
      <c r="G67" s="186"/>
      <c r="H67" s="186"/>
      <c r="I67" s="186"/>
      <c r="J67" s="187">
        <f>J114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8"/>
      <c r="D68" s="185" t="s">
        <v>190</v>
      </c>
      <c r="E68" s="186"/>
      <c r="F68" s="186"/>
      <c r="G68" s="186"/>
      <c r="H68" s="186"/>
      <c r="I68" s="186"/>
      <c r="J68" s="187">
        <f>J162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127</v>
      </c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6.25" customHeight="1">
      <c r="A78" s="41"/>
      <c r="B78" s="42"/>
      <c r="C78" s="43"/>
      <c r="D78" s="43"/>
      <c r="E78" s="173" t="str">
        <f>E7</f>
        <v>Stavební úpravy a osdtranění části stavby č.p. 3044, ul. Generála Svobody Varnsdorf</v>
      </c>
      <c r="F78" s="35"/>
      <c r="G78" s="35"/>
      <c r="H78" s="35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" customFormat="1" ht="12" customHeight="1">
      <c r="B79" s="24"/>
      <c r="C79" s="35" t="s">
        <v>114</v>
      </c>
      <c r="D79" s="25"/>
      <c r="E79" s="25"/>
      <c r="F79" s="25"/>
      <c r="G79" s="25"/>
      <c r="H79" s="25"/>
      <c r="I79" s="25"/>
      <c r="J79" s="25"/>
      <c r="K79" s="25"/>
      <c r="L79" s="23"/>
    </row>
    <row r="80" s="2" customFormat="1" ht="16.5" customHeight="1">
      <c r="A80" s="41"/>
      <c r="B80" s="42"/>
      <c r="C80" s="43"/>
      <c r="D80" s="43"/>
      <c r="E80" s="173" t="s">
        <v>184</v>
      </c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185</v>
      </c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E11</f>
        <v>SO 01.3 - Část stavby D</v>
      </c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21</v>
      </c>
      <c r="D84" s="43"/>
      <c r="E84" s="43"/>
      <c r="F84" s="30" t="str">
        <f>F14</f>
        <v>st.p.č.k. 2530, k.ú. Varnsdorf</v>
      </c>
      <c r="G84" s="43"/>
      <c r="H84" s="43"/>
      <c r="I84" s="35" t="s">
        <v>23</v>
      </c>
      <c r="J84" s="75" t="str">
        <f>IF(J14="","",J14)</f>
        <v>17. 12. 2024</v>
      </c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25</v>
      </c>
      <c r="D86" s="43"/>
      <c r="E86" s="43"/>
      <c r="F86" s="30" t="str">
        <f>E17</f>
        <v>Město Varnsdorf</v>
      </c>
      <c r="G86" s="43"/>
      <c r="H86" s="43"/>
      <c r="I86" s="35" t="s">
        <v>32</v>
      </c>
      <c r="J86" s="39" t="str">
        <f>E23</f>
        <v>Pavel Hruška</v>
      </c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30</v>
      </c>
      <c r="D87" s="43"/>
      <c r="E87" s="43"/>
      <c r="F87" s="30" t="str">
        <f>IF(E20="","",E20)</f>
        <v>Vyplň údaj</v>
      </c>
      <c r="G87" s="43"/>
      <c r="H87" s="43"/>
      <c r="I87" s="35" t="s">
        <v>35</v>
      </c>
      <c r="J87" s="39" t="str">
        <f>E26</f>
        <v>Pavel Hruška</v>
      </c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9"/>
      <c r="B89" s="190"/>
      <c r="C89" s="191" t="s">
        <v>128</v>
      </c>
      <c r="D89" s="192" t="s">
        <v>57</v>
      </c>
      <c r="E89" s="192" t="s">
        <v>53</v>
      </c>
      <c r="F89" s="192" t="s">
        <v>54</v>
      </c>
      <c r="G89" s="192" t="s">
        <v>129</v>
      </c>
      <c r="H89" s="192" t="s">
        <v>130</v>
      </c>
      <c r="I89" s="192" t="s">
        <v>131</v>
      </c>
      <c r="J89" s="192" t="s">
        <v>118</v>
      </c>
      <c r="K89" s="193" t="s">
        <v>132</v>
      </c>
      <c r="L89" s="194"/>
      <c r="M89" s="95" t="s">
        <v>19</v>
      </c>
      <c r="N89" s="96" t="s">
        <v>42</v>
      </c>
      <c r="O89" s="96" t="s">
        <v>133</v>
      </c>
      <c r="P89" s="96" t="s">
        <v>134</v>
      </c>
      <c r="Q89" s="96" t="s">
        <v>135</v>
      </c>
      <c r="R89" s="96" t="s">
        <v>136</v>
      </c>
      <c r="S89" s="96" t="s">
        <v>137</v>
      </c>
      <c r="T89" s="97" t="s">
        <v>138</v>
      </c>
      <c r="U89" s="189"/>
      <c r="V89" s="189"/>
      <c r="W89" s="189"/>
      <c r="X89" s="189"/>
      <c r="Y89" s="189"/>
      <c r="Z89" s="189"/>
      <c r="AA89" s="189"/>
      <c r="AB89" s="189"/>
      <c r="AC89" s="189"/>
      <c r="AD89" s="189"/>
      <c r="AE89" s="189"/>
    </row>
    <row r="90" s="2" customFormat="1" ht="22.8" customHeight="1">
      <c r="A90" s="41"/>
      <c r="B90" s="42"/>
      <c r="C90" s="102" t="s">
        <v>139</v>
      </c>
      <c r="D90" s="43"/>
      <c r="E90" s="43"/>
      <c r="F90" s="43"/>
      <c r="G90" s="43"/>
      <c r="H90" s="43"/>
      <c r="I90" s="43"/>
      <c r="J90" s="195">
        <f>BK90</f>
        <v>0</v>
      </c>
      <c r="K90" s="43"/>
      <c r="L90" s="47"/>
      <c r="M90" s="98"/>
      <c r="N90" s="196"/>
      <c r="O90" s="99"/>
      <c r="P90" s="197">
        <f>P91</f>
        <v>0</v>
      </c>
      <c r="Q90" s="99"/>
      <c r="R90" s="197">
        <f>R91</f>
        <v>2.1124717</v>
      </c>
      <c r="S90" s="99"/>
      <c r="T90" s="198">
        <f>T91</f>
        <v>101.71429900000001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71</v>
      </c>
      <c r="AU90" s="20" t="s">
        <v>119</v>
      </c>
      <c r="BK90" s="199">
        <f>BK91</f>
        <v>0</v>
      </c>
    </row>
    <row r="91" s="12" customFormat="1" ht="25.92" customHeight="1">
      <c r="A91" s="12"/>
      <c r="B91" s="200"/>
      <c r="C91" s="201"/>
      <c r="D91" s="202" t="s">
        <v>71</v>
      </c>
      <c r="E91" s="203" t="s">
        <v>191</v>
      </c>
      <c r="F91" s="203" t="s">
        <v>192</v>
      </c>
      <c r="G91" s="201"/>
      <c r="H91" s="201"/>
      <c r="I91" s="204"/>
      <c r="J91" s="205">
        <f>BK91</f>
        <v>0</v>
      </c>
      <c r="K91" s="201"/>
      <c r="L91" s="206"/>
      <c r="M91" s="207"/>
      <c r="N91" s="208"/>
      <c r="O91" s="208"/>
      <c r="P91" s="209">
        <f>P92+P110+P114+P162</f>
        <v>0</v>
      </c>
      <c r="Q91" s="208"/>
      <c r="R91" s="209">
        <f>R92+R110+R114+R162</f>
        <v>2.1124717</v>
      </c>
      <c r="S91" s="208"/>
      <c r="T91" s="210">
        <f>T92+T110+T114+T162</f>
        <v>101.71429900000001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80</v>
      </c>
      <c r="AT91" s="212" t="s">
        <v>71</v>
      </c>
      <c r="AU91" s="212" t="s">
        <v>72</v>
      </c>
      <c r="AY91" s="211" t="s">
        <v>142</v>
      </c>
      <c r="BK91" s="213">
        <f>BK92+BK110+BK114+BK162</f>
        <v>0</v>
      </c>
    </row>
    <row r="92" s="12" customFormat="1" ht="22.8" customHeight="1">
      <c r="A92" s="12"/>
      <c r="B92" s="200"/>
      <c r="C92" s="201"/>
      <c r="D92" s="202" t="s">
        <v>71</v>
      </c>
      <c r="E92" s="214" t="s">
        <v>80</v>
      </c>
      <c r="F92" s="214" t="s">
        <v>193</v>
      </c>
      <c r="G92" s="201"/>
      <c r="H92" s="201"/>
      <c r="I92" s="204"/>
      <c r="J92" s="215">
        <f>BK92</f>
        <v>0</v>
      </c>
      <c r="K92" s="201"/>
      <c r="L92" s="206"/>
      <c r="M92" s="207"/>
      <c r="N92" s="208"/>
      <c r="O92" s="208"/>
      <c r="P92" s="209">
        <f>SUM(P93:P109)</f>
        <v>0</v>
      </c>
      <c r="Q92" s="208"/>
      <c r="R92" s="209">
        <f>SUM(R93:R109)</f>
        <v>0</v>
      </c>
      <c r="S92" s="208"/>
      <c r="T92" s="210">
        <f>SUM(T93:T109)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80</v>
      </c>
      <c r="AT92" s="212" t="s">
        <v>71</v>
      </c>
      <c r="AU92" s="212" t="s">
        <v>80</v>
      </c>
      <c r="AY92" s="211" t="s">
        <v>142</v>
      </c>
      <c r="BK92" s="213">
        <f>SUM(BK93:BK109)</f>
        <v>0</v>
      </c>
    </row>
    <row r="93" s="2" customFormat="1" ht="49.05" customHeight="1">
      <c r="A93" s="41"/>
      <c r="B93" s="42"/>
      <c r="C93" s="216" t="s">
        <v>80</v>
      </c>
      <c r="D93" s="216" t="s">
        <v>145</v>
      </c>
      <c r="E93" s="217" t="s">
        <v>287</v>
      </c>
      <c r="F93" s="218" t="s">
        <v>288</v>
      </c>
      <c r="G93" s="219" t="s">
        <v>281</v>
      </c>
      <c r="H93" s="220">
        <v>6.915</v>
      </c>
      <c r="I93" s="221"/>
      <c r="J93" s="222">
        <f>ROUND(I93*H93,2)</f>
        <v>0</v>
      </c>
      <c r="K93" s="218" t="s">
        <v>149</v>
      </c>
      <c r="L93" s="47"/>
      <c r="M93" s="223" t="s">
        <v>19</v>
      </c>
      <c r="N93" s="224" t="s">
        <v>43</v>
      </c>
      <c r="O93" s="87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7" t="s">
        <v>167</v>
      </c>
      <c r="AT93" s="227" t="s">
        <v>145</v>
      </c>
      <c r="AU93" s="227" t="s">
        <v>82</v>
      </c>
      <c r="AY93" s="20" t="s">
        <v>142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80</v>
      </c>
      <c r="BK93" s="228">
        <f>ROUND(I93*H93,2)</f>
        <v>0</v>
      </c>
      <c r="BL93" s="20" t="s">
        <v>167</v>
      </c>
      <c r="BM93" s="227" t="s">
        <v>461</v>
      </c>
    </row>
    <row r="94" s="2" customFormat="1">
      <c r="A94" s="41"/>
      <c r="B94" s="42"/>
      <c r="C94" s="43"/>
      <c r="D94" s="229" t="s">
        <v>152</v>
      </c>
      <c r="E94" s="43"/>
      <c r="F94" s="230" t="s">
        <v>290</v>
      </c>
      <c r="G94" s="43"/>
      <c r="H94" s="43"/>
      <c r="I94" s="231"/>
      <c r="J94" s="43"/>
      <c r="K94" s="43"/>
      <c r="L94" s="47"/>
      <c r="M94" s="232"/>
      <c r="N94" s="233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152</v>
      </c>
      <c r="AU94" s="20" t="s">
        <v>82</v>
      </c>
    </row>
    <row r="95" s="13" customFormat="1">
      <c r="A95" s="13"/>
      <c r="B95" s="238"/>
      <c r="C95" s="239"/>
      <c r="D95" s="240" t="s">
        <v>284</v>
      </c>
      <c r="E95" s="241" t="s">
        <v>19</v>
      </c>
      <c r="F95" s="242" t="s">
        <v>462</v>
      </c>
      <c r="G95" s="239"/>
      <c r="H95" s="243">
        <v>6.915</v>
      </c>
      <c r="I95" s="244"/>
      <c r="J95" s="239"/>
      <c r="K95" s="239"/>
      <c r="L95" s="245"/>
      <c r="M95" s="246"/>
      <c r="N95" s="247"/>
      <c r="O95" s="247"/>
      <c r="P95" s="247"/>
      <c r="Q95" s="247"/>
      <c r="R95" s="247"/>
      <c r="S95" s="247"/>
      <c r="T95" s="24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9" t="s">
        <v>284</v>
      </c>
      <c r="AU95" s="249" t="s">
        <v>82</v>
      </c>
      <c r="AV95" s="13" t="s">
        <v>82</v>
      </c>
      <c r="AW95" s="13" t="s">
        <v>34</v>
      </c>
      <c r="AX95" s="13" t="s">
        <v>80</v>
      </c>
      <c r="AY95" s="249" t="s">
        <v>142</v>
      </c>
    </row>
    <row r="96" s="2" customFormat="1" ht="62.7" customHeight="1">
      <c r="A96" s="41"/>
      <c r="B96" s="42"/>
      <c r="C96" s="216" t="s">
        <v>82</v>
      </c>
      <c r="D96" s="216" t="s">
        <v>145</v>
      </c>
      <c r="E96" s="217" t="s">
        <v>294</v>
      </c>
      <c r="F96" s="218" t="s">
        <v>295</v>
      </c>
      <c r="G96" s="219" t="s">
        <v>281</v>
      </c>
      <c r="H96" s="220">
        <v>13.83</v>
      </c>
      <c r="I96" s="221"/>
      <c r="J96" s="222">
        <f>ROUND(I96*H96,2)</f>
        <v>0</v>
      </c>
      <c r="K96" s="218" t="s">
        <v>149</v>
      </c>
      <c r="L96" s="47"/>
      <c r="M96" s="223" t="s">
        <v>19</v>
      </c>
      <c r="N96" s="224" t="s">
        <v>43</v>
      </c>
      <c r="O96" s="87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7" t="s">
        <v>167</v>
      </c>
      <c r="AT96" s="227" t="s">
        <v>145</v>
      </c>
      <c r="AU96" s="227" t="s">
        <v>82</v>
      </c>
      <c r="AY96" s="20" t="s">
        <v>142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80</v>
      </c>
      <c r="BK96" s="228">
        <f>ROUND(I96*H96,2)</f>
        <v>0</v>
      </c>
      <c r="BL96" s="20" t="s">
        <v>167</v>
      </c>
      <c r="BM96" s="227" t="s">
        <v>463</v>
      </c>
    </row>
    <row r="97" s="2" customFormat="1">
      <c r="A97" s="41"/>
      <c r="B97" s="42"/>
      <c r="C97" s="43"/>
      <c r="D97" s="229" t="s">
        <v>152</v>
      </c>
      <c r="E97" s="43"/>
      <c r="F97" s="230" t="s">
        <v>297</v>
      </c>
      <c r="G97" s="43"/>
      <c r="H97" s="43"/>
      <c r="I97" s="231"/>
      <c r="J97" s="43"/>
      <c r="K97" s="43"/>
      <c r="L97" s="47"/>
      <c r="M97" s="232"/>
      <c r="N97" s="233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152</v>
      </c>
      <c r="AU97" s="20" t="s">
        <v>82</v>
      </c>
    </row>
    <row r="98" s="13" customFormat="1">
      <c r="A98" s="13"/>
      <c r="B98" s="238"/>
      <c r="C98" s="239"/>
      <c r="D98" s="240" t="s">
        <v>284</v>
      </c>
      <c r="E98" s="241" t="s">
        <v>19</v>
      </c>
      <c r="F98" s="242" t="s">
        <v>464</v>
      </c>
      <c r="G98" s="239"/>
      <c r="H98" s="243">
        <v>6.915</v>
      </c>
      <c r="I98" s="244"/>
      <c r="J98" s="239"/>
      <c r="K98" s="239"/>
      <c r="L98" s="245"/>
      <c r="M98" s="246"/>
      <c r="N98" s="247"/>
      <c r="O98" s="247"/>
      <c r="P98" s="247"/>
      <c r="Q98" s="247"/>
      <c r="R98" s="247"/>
      <c r="S98" s="247"/>
      <c r="T98" s="24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9" t="s">
        <v>284</v>
      </c>
      <c r="AU98" s="249" t="s">
        <v>82</v>
      </c>
      <c r="AV98" s="13" t="s">
        <v>82</v>
      </c>
      <c r="AW98" s="13" t="s">
        <v>34</v>
      </c>
      <c r="AX98" s="13" t="s">
        <v>72</v>
      </c>
      <c r="AY98" s="249" t="s">
        <v>142</v>
      </c>
    </row>
    <row r="99" s="13" customFormat="1">
      <c r="A99" s="13"/>
      <c r="B99" s="238"/>
      <c r="C99" s="239"/>
      <c r="D99" s="240" t="s">
        <v>284</v>
      </c>
      <c r="E99" s="241" t="s">
        <v>19</v>
      </c>
      <c r="F99" s="242" t="s">
        <v>465</v>
      </c>
      <c r="G99" s="239"/>
      <c r="H99" s="243">
        <v>6.915</v>
      </c>
      <c r="I99" s="244"/>
      <c r="J99" s="239"/>
      <c r="K99" s="239"/>
      <c r="L99" s="245"/>
      <c r="M99" s="246"/>
      <c r="N99" s="247"/>
      <c r="O99" s="247"/>
      <c r="P99" s="247"/>
      <c r="Q99" s="247"/>
      <c r="R99" s="247"/>
      <c r="S99" s="247"/>
      <c r="T99" s="24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9" t="s">
        <v>284</v>
      </c>
      <c r="AU99" s="249" t="s">
        <v>82</v>
      </c>
      <c r="AV99" s="13" t="s">
        <v>82</v>
      </c>
      <c r="AW99" s="13" t="s">
        <v>34</v>
      </c>
      <c r="AX99" s="13" t="s">
        <v>72</v>
      </c>
      <c r="AY99" s="249" t="s">
        <v>142</v>
      </c>
    </row>
    <row r="100" s="14" customFormat="1">
      <c r="A100" s="14"/>
      <c r="B100" s="250"/>
      <c r="C100" s="251"/>
      <c r="D100" s="240" t="s">
        <v>284</v>
      </c>
      <c r="E100" s="252" t="s">
        <v>19</v>
      </c>
      <c r="F100" s="253" t="s">
        <v>293</v>
      </c>
      <c r="G100" s="251"/>
      <c r="H100" s="254">
        <v>13.83</v>
      </c>
      <c r="I100" s="255"/>
      <c r="J100" s="251"/>
      <c r="K100" s="251"/>
      <c r="L100" s="256"/>
      <c r="M100" s="257"/>
      <c r="N100" s="258"/>
      <c r="O100" s="258"/>
      <c r="P100" s="258"/>
      <c r="Q100" s="258"/>
      <c r="R100" s="258"/>
      <c r="S100" s="258"/>
      <c r="T100" s="25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60" t="s">
        <v>284</v>
      </c>
      <c r="AU100" s="260" t="s">
        <v>82</v>
      </c>
      <c r="AV100" s="14" t="s">
        <v>167</v>
      </c>
      <c r="AW100" s="14" t="s">
        <v>34</v>
      </c>
      <c r="AX100" s="14" t="s">
        <v>80</v>
      </c>
      <c r="AY100" s="260" t="s">
        <v>142</v>
      </c>
    </row>
    <row r="101" s="2" customFormat="1" ht="44.25" customHeight="1">
      <c r="A101" s="41"/>
      <c r="B101" s="42"/>
      <c r="C101" s="216" t="s">
        <v>107</v>
      </c>
      <c r="D101" s="216" t="s">
        <v>145</v>
      </c>
      <c r="E101" s="217" t="s">
        <v>434</v>
      </c>
      <c r="F101" s="218" t="s">
        <v>435</v>
      </c>
      <c r="G101" s="219" t="s">
        <v>281</v>
      </c>
      <c r="H101" s="220">
        <v>6.915</v>
      </c>
      <c r="I101" s="221"/>
      <c r="J101" s="222">
        <f>ROUND(I101*H101,2)</f>
        <v>0</v>
      </c>
      <c r="K101" s="218" t="s">
        <v>149</v>
      </c>
      <c r="L101" s="47"/>
      <c r="M101" s="223" t="s">
        <v>19</v>
      </c>
      <c r="N101" s="224" t="s">
        <v>43</v>
      </c>
      <c r="O101" s="87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7" t="s">
        <v>167</v>
      </c>
      <c r="AT101" s="227" t="s">
        <v>145</v>
      </c>
      <c r="AU101" s="227" t="s">
        <v>82</v>
      </c>
      <c r="AY101" s="20" t="s">
        <v>142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80</v>
      </c>
      <c r="BK101" s="228">
        <f>ROUND(I101*H101,2)</f>
        <v>0</v>
      </c>
      <c r="BL101" s="20" t="s">
        <v>167</v>
      </c>
      <c r="BM101" s="227" t="s">
        <v>466</v>
      </c>
    </row>
    <row r="102" s="2" customFormat="1">
      <c r="A102" s="41"/>
      <c r="B102" s="42"/>
      <c r="C102" s="43"/>
      <c r="D102" s="229" t="s">
        <v>152</v>
      </c>
      <c r="E102" s="43"/>
      <c r="F102" s="230" t="s">
        <v>437</v>
      </c>
      <c r="G102" s="43"/>
      <c r="H102" s="43"/>
      <c r="I102" s="231"/>
      <c r="J102" s="43"/>
      <c r="K102" s="43"/>
      <c r="L102" s="47"/>
      <c r="M102" s="232"/>
      <c r="N102" s="233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152</v>
      </c>
      <c r="AU102" s="20" t="s">
        <v>82</v>
      </c>
    </row>
    <row r="103" s="13" customFormat="1">
      <c r="A103" s="13"/>
      <c r="B103" s="238"/>
      <c r="C103" s="239"/>
      <c r="D103" s="240" t="s">
        <v>284</v>
      </c>
      <c r="E103" s="241" t="s">
        <v>19</v>
      </c>
      <c r="F103" s="242" t="s">
        <v>465</v>
      </c>
      <c r="G103" s="239"/>
      <c r="H103" s="243">
        <v>6.915</v>
      </c>
      <c r="I103" s="244"/>
      <c r="J103" s="239"/>
      <c r="K103" s="239"/>
      <c r="L103" s="245"/>
      <c r="M103" s="246"/>
      <c r="N103" s="247"/>
      <c r="O103" s="247"/>
      <c r="P103" s="247"/>
      <c r="Q103" s="247"/>
      <c r="R103" s="247"/>
      <c r="S103" s="247"/>
      <c r="T103" s="24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9" t="s">
        <v>284</v>
      </c>
      <c r="AU103" s="249" t="s">
        <v>82</v>
      </c>
      <c r="AV103" s="13" t="s">
        <v>82</v>
      </c>
      <c r="AW103" s="13" t="s">
        <v>34</v>
      </c>
      <c r="AX103" s="13" t="s">
        <v>80</v>
      </c>
      <c r="AY103" s="249" t="s">
        <v>142</v>
      </c>
    </row>
    <row r="104" s="2" customFormat="1" ht="37.8" customHeight="1">
      <c r="A104" s="41"/>
      <c r="B104" s="42"/>
      <c r="C104" s="216" t="s">
        <v>167</v>
      </c>
      <c r="D104" s="216" t="s">
        <v>145</v>
      </c>
      <c r="E104" s="217" t="s">
        <v>325</v>
      </c>
      <c r="F104" s="218" t="s">
        <v>326</v>
      </c>
      <c r="G104" s="219" t="s">
        <v>281</v>
      </c>
      <c r="H104" s="220">
        <v>6.915</v>
      </c>
      <c r="I104" s="221"/>
      <c r="J104" s="222">
        <f>ROUND(I104*H104,2)</f>
        <v>0</v>
      </c>
      <c r="K104" s="218" t="s">
        <v>149</v>
      </c>
      <c r="L104" s="47"/>
      <c r="M104" s="223" t="s">
        <v>19</v>
      </c>
      <c r="N104" s="224" t="s">
        <v>43</v>
      </c>
      <c r="O104" s="87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7" t="s">
        <v>167</v>
      </c>
      <c r="AT104" s="227" t="s">
        <v>145</v>
      </c>
      <c r="AU104" s="227" t="s">
        <v>82</v>
      </c>
      <c r="AY104" s="20" t="s">
        <v>142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80</v>
      </c>
      <c r="BK104" s="228">
        <f>ROUND(I104*H104,2)</f>
        <v>0</v>
      </c>
      <c r="BL104" s="20" t="s">
        <v>167</v>
      </c>
      <c r="BM104" s="227" t="s">
        <v>467</v>
      </c>
    </row>
    <row r="105" s="2" customFormat="1">
      <c r="A105" s="41"/>
      <c r="B105" s="42"/>
      <c r="C105" s="43"/>
      <c r="D105" s="229" t="s">
        <v>152</v>
      </c>
      <c r="E105" s="43"/>
      <c r="F105" s="230" t="s">
        <v>328</v>
      </c>
      <c r="G105" s="43"/>
      <c r="H105" s="43"/>
      <c r="I105" s="231"/>
      <c r="J105" s="43"/>
      <c r="K105" s="43"/>
      <c r="L105" s="47"/>
      <c r="M105" s="232"/>
      <c r="N105" s="233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152</v>
      </c>
      <c r="AU105" s="20" t="s">
        <v>82</v>
      </c>
    </row>
    <row r="106" s="13" customFormat="1">
      <c r="A106" s="13"/>
      <c r="B106" s="238"/>
      <c r="C106" s="239"/>
      <c r="D106" s="240" t="s">
        <v>284</v>
      </c>
      <c r="E106" s="241" t="s">
        <v>19</v>
      </c>
      <c r="F106" s="242" t="s">
        <v>464</v>
      </c>
      <c r="G106" s="239"/>
      <c r="H106" s="243">
        <v>6.915</v>
      </c>
      <c r="I106" s="244"/>
      <c r="J106" s="239"/>
      <c r="K106" s="239"/>
      <c r="L106" s="245"/>
      <c r="M106" s="246"/>
      <c r="N106" s="247"/>
      <c r="O106" s="247"/>
      <c r="P106" s="247"/>
      <c r="Q106" s="247"/>
      <c r="R106" s="247"/>
      <c r="S106" s="247"/>
      <c r="T106" s="24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9" t="s">
        <v>284</v>
      </c>
      <c r="AU106" s="249" t="s">
        <v>82</v>
      </c>
      <c r="AV106" s="13" t="s">
        <v>82</v>
      </c>
      <c r="AW106" s="13" t="s">
        <v>34</v>
      </c>
      <c r="AX106" s="13" t="s">
        <v>80</v>
      </c>
      <c r="AY106" s="249" t="s">
        <v>142</v>
      </c>
    </row>
    <row r="107" s="2" customFormat="1" ht="44.25" customHeight="1">
      <c r="A107" s="41"/>
      <c r="B107" s="42"/>
      <c r="C107" s="216" t="s">
        <v>141</v>
      </c>
      <c r="D107" s="216" t="s">
        <v>145</v>
      </c>
      <c r="E107" s="217" t="s">
        <v>330</v>
      </c>
      <c r="F107" s="218" t="s">
        <v>331</v>
      </c>
      <c r="G107" s="219" t="s">
        <v>281</v>
      </c>
      <c r="H107" s="220">
        <v>6.915</v>
      </c>
      <c r="I107" s="221"/>
      <c r="J107" s="222">
        <f>ROUND(I107*H107,2)</f>
        <v>0</v>
      </c>
      <c r="K107" s="218" t="s">
        <v>149</v>
      </c>
      <c r="L107" s="47"/>
      <c r="M107" s="223" t="s">
        <v>19</v>
      </c>
      <c r="N107" s="224" t="s">
        <v>43</v>
      </c>
      <c r="O107" s="87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7" t="s">
        <v>167</v>
      </c>
      <c r="AT107" s="227" t="s">
        <v>145</v>
      </c>
      <c r="AU107" s="227" t="s">
        <v>82</v>
      </c>
      <c r="AY107" s="20" t="s">
        <v>142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80</v>
      </c>
      <c r="BK107" s="228">
        <f>ROUND(I107*H107,2)</f>
        <v>0</v>
      </c>
      <c r="BL107" s="20" t="s">
        <v>167</v>
      </c>
      <c r="BM107" s="227" t="s">
        <v>468</v>
      </c>
    </row>
    <row r="108" s="2" customFormat="1">
      <c r="A108" s="41"/>
      <c r="B108" s="42"/>
      <c r="C108" s="43"/>
      <c r="D108" s="229" t="s">
        <v>152</v>
      </c>
      <c r="E108" s="43"/>
      <c r="F108" s="230" t="s">
        <v>333</v>
      </c>
      <c r="G108" s="43"/>
      <c r="H108" s="43"/>
      <c r="I108" s="231"/>
      <c r="J108" s="43"/>
      <c r="K108" s="43"/>
      <c r="L108" s="47"/>
      <c r="M108" s="232"/>
      <c r="N108" s="233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152</v>
      </c>
      <c r="AU108" s="20" t="s">
        <v>82</v>
      </c>
    </row>
    <row r="109" s="13" customFormat="1">
      <c r="A109" s="13"/>
      <c r="B109" s="238"/>
      <c r="C109" s="239"/>
      <c r="D109" s="240" t="s">
        <v>284</v>
      </c>
      <c r="E109" s="241" t="s">
        <v>19</v>
      </c>
      <c r="F109" s="242" t="s">
        <v>465</v>
      </c>
      <c r="G109" s="239"/>
      <c r="H109" s="243">
        <v>6.915</v>
      </c>
      <c r="I109" s="244"/>
      <c r="J109" s="239"/>
      <c r="K109" s="239"/>
      <c r="L109" s="245"/>
      <c r="M109" s="246"/>
      <c r="N109" s="247"/>
      <c r="O109" s="247"/>
      <c r="P109" s="247"/>
      <c r="Q109" s="247"/>
      <c r="R109" s="247"/>
      <c r="S109" s="247"/>
      <c r="T109" s="24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9" t="s">
        <v>284</v>
      </c>
      <c r="AU109" s="249" t="s">
        <v>82</v>
      </c>
      <c r="AV109" s="13" t="s">
        <v>82</v>
      </c>
      <c r="AW109" s="13" t="s">
        <v>34</v>
      </c>
      <c r="AX109" s="13" t="s">
        <v>80</v>
      </c>
      <c r="AY109" s="249" t="s">
        <v>142</v>
      </c>
    </row>
    <row r="110" s="12" customFormat="1" ht="22.8" customHeight="1">
      <c r="A110" s="12"/>
      <c r="B110" s="200"/>
      <c r="C110" s="201"/>
      <c r="D110" s="202" t="s">
        <v>71</v>
      </c>
      <c r="E110" s="214" t="s">
        <v>107</v>
      </c>
      <c r="F110" s="214" t="s">
        <v>469</v>
      </c>
      <c r="G110" s="201"/>
      <c r="H110" s="201"/>
      <c r="I110" s="204"/>
      <c r="J110" s="215">
        <f>BK110</f>
        <v>0</v>
      </c>
      <c r="K110" s="201"/>
      <c r="L110" s="206"/>
      <c r="M110" s="207"/>
      <c r="N110" s="208"/>
      <c r="O110" s="208"/>
      <c r="P110" s="209">
        <f>SUM(P111:P113)</f>
        <v>0</v>
      </c>
      <c r="Q110" s="208"/>
      <c r="R110" s="209">
        <f>SUM(R111:R113)</f>
        <v>2.1121875000000001</v>
      </c>
      <c r="S110" s="208"/>
      <c r="T110" s="210">
        <f>SUM(T111:T113)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1" t="s">
        <v>80</v>
      </c>
      <c r="AT110" s="212" t="s">
        <v>71</v>
      </c>
      <c r="AU110" s="212" t="s">
        <v>80</v>
      </c>
      <c r="AY110" s="211" t="s">
        <v>142</v>
      </c>
      <c r="BK110" s="213">
        <f>SUM(BK111:BK113)</f>
        <v>0</v>
      </c>
    </row>
    <row r="111" s="2" customFormat="1" ht="37.8" customHeight="1">
      <c r="A111" s="41"/>
      <c r="B111" s="42"/>
      <c r="C111" s="216" t="s">
        <v>179</v>
      </c>
      <c r="D111" s="216" t="s">
        <v>145</v>
      </c>
      <c r="E111" s="217" t="s">
        <v>470</v>
      </c>
      <c r="F111" s="218" t="s">
        <v>471</v>
      </c>
      <c r="G111" s="219" t="s">
        <v>281</v>
      </c>
      <c r="H111" s="220">
        <v>1.125</v>
      </c>
      <c r="I111" s="221"/>
      <c r="J111" s="222">
        <f>ROUND(I111*H111,2)</f>
        <v>0</v>
      </c>
      <c r="K111" s="218" t="s">
        <v>149</v>
      </c>
      <c r="L111" s="47"/>
      <c r="M111" s="223" t="s">
        <v>19</v>
      </c>
      <c r="N111" s="224" t="s">
        <v>43</v>
      </c>
      <c r="O111" s="87"/>
      <c r="P111" s="225">
        <f>O111*H111</f>
        <v>0</v>
      </c>
      <c r="Q111" s="225">
        <v>1.8775</v>
      </c>
      <c r="R111" s="225">
        <f>Q111*H111</f>
        <v>2.1121875000000001</v>
      </c>
      <c r="S111" s="225">
        <v>0</v>
      </c>
      <c r="T111" s="226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7" t="s">
        <v>167</v>
      </c>
      <c r="AT111" s="227" t="s">
        <v>145</v>
      </c>
      <c r="AU111" s="227" t="s">
        <v>82</v>
      </c>
      <c r="AY111" s="20" t="s">
        <v>142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80</v>
      </c>
      <c r="BK111" s="228">
        <f>ROUND(I111*H111,2)</f>
        <v>0</v>
      </c>
      <c r="BL111" s="20" t="s">
        <v>167</v>
      </c>
      <c r="BM111" s="227" t="s">
        <v>472</v>
      </c>
    </row>
    <row r="112" s="2" customFormat="1">
      <c r="A112" s="41"/>
      <c r="B112" s="42"/>
      <c r="C112" s="43"/>
      <c r="D112" s="229" t="s">
        <v>152</v>
      </c>
      <c r="E112" s="43"/>
      <c r="F112" s="230" t="s">
        <v>473</v>
      </c>
      <c r="G112" s="43"/>
      <c r="H112" s="43"/>
      <c r="I112" s="231"/>
      <c r="J112" s="43"/>
      <c r="K112" s="43"/>
      <c r="L112" s="47"/>
      <c r="M112" s="232"/>
      <c r="N112" s="23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152</v>
      </c>
      <c r="AU112" s="20" t="s">
        <v>82</v>
      </c>
    </row>
    <row r="113" s="13" customFormat="1">
      <c r="A113" s="13"/>
      <c r="B113" s="238"/>
      <c r="C113" s="239"/>
      <c r="D113" s="240" t="s">
        <v>284</v>
      </c>
      <c r="E113" s="241" t="s">
        <v>19</v>
      </c>
      <c r="F113" s="242" t="s">
        <v>474</v>
      </c>
      <c r="G113" s="239"/>
      <c r="H113" s="243">
        <v>1.125</v>
      </c>
      <c r="I113" s="244"/>
      <c r="J113" s="239"/>
      <c r="K113" s="239"/>
      <c r="L113" s="245"/>
      <c r="M113" s="246"/>
      <c r="N113" s="247"/>
      <c r="O113" s="247"/>
      <c r="P113" s="247"/>
      <c r="Q113" s="247"/>
      <c r="R113" s="247"/>
      <c r="S113" s="247"/>
      <c r="T113" s="24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9" t="s">
        <v>284</v>
      </c>
      <c r="AU113" s="249" t="s">
        <v>82</v>
      </c>
      <c r="AV113" s="13" t="s">
        <v>82</v>
      </c>
      <c r="AW113" s="13" t="s">
        <v>34</v>
      </c>
      <c r="AX113" s="13" t="s">
        <v>80</v>
      </c>
      <c r="AY113" s="249" t="s">
        <v>142</v>
      </c>
    </row>
    <row r="114" s="12" customFormat="1" ht="22.8" customHeight="1">
      <c r="A114" s="12"/>
      <c r="B114" s="200"/>
      <c r="C114" s="201"/>
      <c r="D114" s="202" t="s">
        <v>71</v>
      </c>
      <c r="E114" s="214" t="s">
        <v>229</v>
      </c>
      <c r="F114" s="214" t="s">
        <v>334</v>
      </c>
      <c r="G114" s="201"/>
      <c r="H114" s="201"/>
      <c r="I114" s="204"/>
      <c r="J114" s="215">
        <f>BK114</f>
        <v>0</v>
      </c>
      <c r="K114" s="201"/>
      <c r="L114" s="206"/>
      <c r="M114" s="207"/>
      <c r="N114" s="208"/>
      <c r="O114" s="208"/>
      <c r="P114" s="209">
        <f>SUM(P115:P161)</f>
        <v>0</v>
      </c>
      <c r="Q114" s="208"/>
      <c r="R114" s="209">
        <f>SUM(R115:R161)</f>
        <v>0.00028420000000000002</v>
      </c>
      <c r="S114" s="208"/>
      <c r="T114" s="210">
        <f>SUM(T115:T161)</f>
        <v>101.71429900000001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1" t="s">
        <v>80</v>
      </c>
      <c r="AT114" s="212" t="s">
        <v>71</v>
      </c>
      <c r="AU114" s="212" t="s">
        <v>80</v>
      </c>
      <c r="AY114" s="211" t="s">
        <v>142</v>
      </c>
      <c r="BK114" s="213">
        <f>SUM(BK115:BK161)</f>
        <v>0</v>
      </c>
    </row>
    <row r="115" s="2" customFormat="1" ht="55.5" customHeight="1">
      <c r="A115" s="41"/>
      <c r="B115" s="42"/>
      <c r="C115" s="216" t="s">
        <v>219</v>
      </c>
      <c r="D115" s="216" t="s">
        <v>145</v>
      </c>
      <c r="E115" s="217" t="s">
        <v>475</v>
      </c>
      <c r="F115" s="218" t="s">
        <v>476</v>
      </c>
      <c r="G115" s="219" t="s">
        <v>281</v>
      </c>
      <c r="H115" s="220">
        <v>0.90000000000000002</v>
      </c>
      <c r="I115" s="221"/>
      <c r="J115" s="222">
        <f>ROUND(I115*H115,2)</f>
        <v>0</v>
      </c>
      <c r="K115" s="218" t="s">
        <v>149</v>
      </c>
      <c r="L115" s="47"/>
      <c r="M115" s="223" t="s">
        <v>19</v>
      </c>
      <c r="N115" s="224" t="s">
        <v>43</v>
      </c>
      <c r="O115" s="87"/>
      <c r="P115" s="225">
        <f>O115*H115</f>
        <v>0</v>
      </c>
      <c r="Q115" s="225">
        <v>0</v>
      </c>
      <c r="R115" s="225">
        <f>Q115*H115</f>
        <v>0</v>
      </c>
      <c r="S115" s="225">
        <v>1.8</v>
      </c>
      <c r="T115" s="226">
        <f>S115*H115</f>
        <v>1.6200000000000001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7" t="s">
        <v>167</v>
      </c>
      <c r="AT115" s="227" t="s">
        <v>145</v>
      </c>
      <c r="AU115" s="227" t="s">
        <v>82</v>
      </c>
      <c r="AY115" s="20" t="s">
        <v>142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80</v>
      </c>
      <c r="BK115" s="228">
        <f>ROUND(I115*H115,2)</f>
        <v>0</v>
      </c>
      <c r="BL115" s="20" t="s">
        <v>167</v>
      </c>
      <c r="BM115" s="227" t="s">
        <v>477</v>
      </c>
    </row>
    <row r="116" s="2" customFormat="1">
      <c r="A116" s="41"/>
      <c r="B116" s="42"/>
      <c r="C116" s="43"/>
      <c r="D116" s="229" t="s">
        <v>152</v>
      </c>
      <c r="E116" s="43"/>
      <c r="F116" s="230" t="s">
        <v>478</v>
      </c>
      <c r="G116" s="43"/>
      <c r="H116" s="43"/>
      <c r="I116" s="231"/>
      <c r="J116" s="43"/>
      <c r="K116" s="43"/>
      <c r="L116" s="47"/>
      <c r="M116" s="232"/>
      <c r="N116" s="233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152</v>
      </c>
      <c r="AU116" s="20" t="s">
        <v>82</v>
      </c>
    </row>
    <row r="117" s="13" customFormat="1">
      <c r="A117" s="13"/>
      <c r="B117" s="238"/>
      <c r="C117" s="239"/>
      <c r="D117" s="240" t="s">
        <v>284</v>
      </c>
      <c r="E117" s="241" t="s">
        <v>19</v>
      </c>
      <c r="F117" s="242" t="s">
        <v>479</v>
      </c>
      <c r="G117" s="239"/>
      <c r="H117" s="243">
        <v>0.90000000000000002</v>
      </c>
      <c r="I117" s="244"/>
      <c r="J117" s="239"/>
      <c r="K117" s="239"/>
      <c r="L117" s="245"/>
      <c r="M117" s="246"/>
      <c r="N117" s="247"/>
      <c r="O117" s="247"/>
      <c r="P117" s="247"/>
      <c r="Q117" s="247"/>
      <c r="R117" s="247"/>
      <c r="S117" s="247"/>
      <c r="T117" s="24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9" t="s">
        <v>284</v>
      </c>
      <c r="AU117" s="249" t="s">
        <v>82</v>
      </c>
      <c r="AV117" s="13" t="s">
        <v>82</v>
      </c>
      <c r="AW117" s="13" t="s">
        <v>34</v>
      </c>
      <c r="AX117" s="13" t="s">
        <v>80</v>
      </c>
      <c r="AY117" s="249" t="s">
        <v>142</v>
      </c>
    </row>
    <row r="118" s="2" customFormat="1" ht="55.5" customHeight="1">
      <c r="A118" s="41"/>
      <c r="B118" s="42"/>
      <c r="C118" s="216" t="s">
        <v>224</v>
      </c>
      <c r="D118" s="216" t="s">
        <v>145</v>
      </c>
      <c r="E118" s="217" t="s">
        <v>480</v>
      </c>
      <c r="F118" s="218" t="s">
        <v>481</v>
      </c>
      <c r="G118" s="219" t="s">
        <v>281</v>
      </c>
      <c r="H118" s="220">
        <v>55.869999999999997</v>
      </c>
      <c r="I118" s="221"/>
      <c r="J118" s="222">
        <f>ROUND(I118*H118,2)</f>
        <v>0</v>
      </c>
      <c r="K118" s="218" t="s">
        <v>149</v>
      </c>
      <c r="L118" s="47"/>
      <c r="M118" s="223" t="s">
        <v>19</v>
      </c>
      <c r="N118" s="224" t="s">
        <v>43</v>
      </c>
      <c r="O118" s="87"/>
      <c r="P118" s="225">
        <f>O118*H118</f>
        <v>0</v>
      </c>
      <c r="Q118" s="225">
        <v>0</v>
      </c>
      <c r="R118" s="225">
        <f>Q118*H118</f>
        <v>0</v>
      </c>
      <c r="S118" s="225">
        <v>0.65000000000000002</v>
      </c>
      <c r="T118" s="226">
        <f>S118*H118</f>
        <v>36.3155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7" t="s">
        <v>167</v>
      </c>
      <c r="AT118" s="227" t="s">
        <v>145</v>
      </c>
      <c r="AU118" s="227" t="s">
        <v>82</v>
      </c>
      <c r="AY118" s="20" t="s">
        <v>142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80</v>
      </c>
      <c r="BK118" s="228">
        <f>ROUND(I118*H118,2)</f>
        <v>0</v>
      </c>
      <c r="BL118" s="20" t="s">
        <v>167</v>
      </c>
      <c r="BM118" s="227" t="s">
        <v>482</v>
      </c>
    </row>
    <row r="119" s="2" customFormat="1">
      <c r="A119" s="41"/>
      <c r="B119" s="42"/>
      <c r="C119" s="43"/>
      <c r="D119" s="229" t="s">
        <v>152</v>
      </c>
      <c r="E119" s="43"/>
      <c r="F119" s="230" t="s">
        <v>483</v>
      </c>
      <c r="G119" s="43"/>
      <c r="H119" s="43"/>
      <c r="I119" s="231"/>
      <c r="J119" s="43"/>
      <c r="K119" s="43"/>
      <c r="L119" s="47"/>
      <c r="M119" s="232"/>
      <c r="N119" s="233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152</v>
      </c>
      <c r="AU119" s="20" t="s">
        <v>82</v>
      </c>
    </row>
    <row r="120" s="16" customFormat="1">
      <c r="A120" s="16"/>
      <c r="B120" s="272"/>
      <c r="C120" s="273"/>
      <c r="D120" s="240" t="s">
        <v>284</v>
      </c>
      <c r="E120" s="274" t="s">
        <v>19</v>
      </c>
      <c r="F120" s="275" t="s">
        <v>484</v>
      </c>
      <c r="G120" s="273"/>
      <c r="H120" s="274" t="s">
        <v>19</v>
      </c>
      <c r="I120" s="276"/>
      <c r="J120" s="273"/>
      <c r="K120" s="273"/>
      <c r="L120" s="277"/>
      <c r="M120" s="278"/>
      <c r="N120" s="279"/>
      <c r="O120" s="279"/>
      <c r="P120" s="279"/>
      <c r="Q120" s="279"/>
      <c r="R120" s="279"/>
      <c r="S120" s="279"/>
      <c r="T120" s="280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81" t="s">
        <v>284</v>
      </c>
      <c r="AU120" s="281" t="s">
        <v>82</v>
      </c>
      <c r="AV120" s="16" t="s">
        <v>80</v>
      </c>
      <c r="AW120" s="16" t="s">
        <v>34</v>
      </c>
      <c r="AX120" s="16" t="s">
        <v>72</v>
      </c>
      <c r="AY120" s="281" t="s">
        <v>142</v>
      </c>
    </row>
    <row r="121" s="13" customFormat="1">
      <c r="A121" s="13"/>
      <c r="B121" s="238"/>
      <c r="C121" s="239"/>
      <c r="D121" s="240" t="s">
        <v>284</v>
      </c>
      <c r="E121" s="241" t="s">
        <v>19</v>
      </c>
      <c r="F121" s="242" t="s">
        <v>485</v>
      </c>
      <c r="G121" s="239"/>
      <c r="H121" s="243">
        <v>90.599999999999994</v>
      </c>
      <c r="I121" s="244"/>
      <c r="J121" s="239"/>
      <c r="K121" s="239"/>
      <c r="L121" s="245"/>
      <c r="M121" s="246"/>
      <c r="N121" s="247"/>
      <c r="O121" s="247"/>
      <c r="P121" s="247"/>
      <c r="Q121" s="247"/>
      <c r="R121" s="247"/>
      <c r="S121" s="247"/>
      <c r="T121" s="24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9" t="s">
        <v>284</v>
      </c>
      <c r="AU121" s="249" t="s">
        <v>82</v>
      </c>
      <c r="AV121" s="13" t="s">
        <v>82</v>
      </c>
      <c r="AW121" s="13" t="s">
        <v>34</v>
      </c>
      <c r="AX121" s="13" t="s">
        <v>72</v>
      </c>
      <c r="AY121" s="249" t="s">
        <v>142</v>
      </c>
    </row>
    <row r="122" s="13" customFormat="1">
      <c r="A122" s="13"/>
      <c r="B122" s="238"/>
      <c r="C122" s="239"/>
      <c r="D122" s="240" t="s">
        <v>284</v>
      </c>
      <c r="E122" s="241" t="s">
        <v>19</v>
      </c>
      <c r="F122" s="242" t="s">
        <v>486</v>
      </c>
      <c r="G122" s="239"/>
      <c r="H122" s="243">
        <v>21.140000000000001</v>
      </c>
      <c r="I122" s="244"/>
      <c r="J122" s="239"/>
      <c r="K122" s="239"/>
      <c r="L122" s="245"/>
      <c r="M122" s="246"/>
      <c r="N122" s="247"/>
      <c r="O122" s="247"/>
      <c r="P122" s="247"/>
      <c r="Q122" s="247"/>
      <c r="R122" s="247"/>
      <c r="S122" s="247"/>
      <c r="T122" s="24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9" t="s">
        <v>284</v>
      </c>
      <c r="AU122" s="249" t="s">
        <v>82</v>
      </c>
      <c r="AV122" s="13" t="s">
        <v>82</v>
      </c>
      <c r="AW122" s="13" t="s">
        <v>34</v>
      </c>
      <c r="AX122" s="13" t="s">
        <v>72</v>
      </c>
      <c r="AY122" s="249" t="s">
        <v>142</v>
      </c>
    </row>
    <row r="123" s="14" customFormat="1">
      <c r="A123" s="14"/>
      <c r="B123" s="250"/>
      <c r="C123" s="251"/>
      <c r="D123" s="240" t="s">
        <v>284</v>
      </c>
      <c r="E123" s="252" t="s">
        <v>19</v>
      </c>
      <c r="F123" s="253" t="s">
        <v>293</v>
      </c>
      <c r="G123" s="251"/>
      <c r="H123" s="254">
        <v>111.74</v>
      </c>
      <c r="I123" s="255"/>
      <c r="J123" s="251"/>
      <c r="K123" s="251"/>
      <c r="L123" s="256"/>
      <c r="M123" s="257"/>
      <c r="N123" s="258"/>
      <c r="O123" s="258"/>
      <c r="P123" s="258"/>
      <c r="Q123" s="258"/>
      <c r="R123" s="258"/>
      <c r="S123" s="258"/>
      <c r="T123" s="25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0" t="s">
        <v>284</v>
      </c>
      <c r="AU123" s="260" t="s">
        <v>82</v>
      </c>
      <c r="AV123" s="14" t="s">
        <v>167</v>
      </c>
      <c r="AW123" s="14" t="s">
        <v>34</v>
      </c>
      <c r="AX123" s="14" t="s">
        <v>80</v>
      </c>
      <c r="AY123" s="260" t="s">
        <v>142</v>
      </c>
    </row>
    <row r="124" s="13" customFormat="1">
      <c r="A124" s="13"/>
      <c r="B124" s="238"/>
      <c r="C124" s="239"/>
      <c r="D124" s="240" t="s">
        <v>284</v>
      </c>
      <c r="E124" s="239"/>
      <c r="F124" s="242" t="s">
        <v>487</v>
      </c>
      <c r="G124" s="239"/>
      <c r="H124" s="243">
        <v>55.869999999999997</v>
      </c>
      <c r="I124" s="244"/>
      <c r="J124" s="239"/>
      <c r="K124" s="239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284</v>
      </c>
      <c r="AU124" s="249" t="s">
        <v>82</v>
      </c>
      <c r="AV124" s="13" t="s">
        <v>82</v>
      </c>
      <c r="AW124" s="13" t="s">
        <v>4</v>
      </c>
      <c r="AX124" s="13" t="s">
        <v>80</v>
      </c>
      <c r="AY124" s="249" t="s">
        <v>142</v>
      </c>
    </row>
    <row r="125" s="2" customFormat="1" ht="33" customHeight="1">
      <c r="A125" s="41"/>
      <c r="B125" s="42"/>
      <c r="C125" s="216" t="s">
        <v>229</v>
      </c>
      <c r="D125" s="216" t="s">
        <v>145</v>
      </c>
      <c r="E125" s="217" t="s">
        <v>488</v>
      </c>
      <c r="F125" s="218" t="s">
        <v>489</v>
      </c>
      <c r="G125" s="219" t="s">
        <v>281</v>
      </c>
      <c r="H125" s="220">
        <v>21.140999999999998</v>
      </c>
      <c r="I125" s="221"/>
      <c r="J125" s="222">
        <f>ROUND(I125*H125,2)</f>
        <v>0</v>
      </c>
      <c r="K125" s="218" t="s">
        <v>149</v>
      </c>
      <c r="L125" s="47"/>
      <c r="M125" s="223" t="s">
        <v>19</v>
      </c>
      <c r="N125" s="224" t="s">
        <v>43</v>
      </c>
      <c r="O125" s="87"/>
      <c r="P125" s="225">
        <f>O125*H125</f>
        <v>0</v>
      </c>
      <c r="Q125" s="225">
        <v>0</v>
      </c>
      <c r="R125" s="225">
        <f>Q125*H125</f>
        <v>0</v>
      </c>
      <c r="S125" s="225">
        <v>0.039</v>
      </c>
      <c r="T125" s="226">
        <f>S125*H125</f>
        <v>0.82449899999999998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7" t="s">
        <v>167</v>
      </c>
      <c r="AT125" s="227" t="s">
        <v>145</v>
      </c>
      <c r="AU125" s="227" t="s">
        <v>82</v>
      </c>
      <c r="AY125" s="20" t="s">
        <v>142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80</v>
      </c>
      <c r="BK125" s="228">
        <f>ROUND(I125*H125,2)</f>
        <v>0</v>
      </c>
      <c r="BL125" s="20" t="s">
        <v>167</v>
      </c>
      <c r="BM125" s="227" t="s">
        <v>490</v>
      </c>
    </row>
    <row r="126" s="2" customFormat="1">
      <c r="A126" s="41"/>
      <c r="B126" s="42"/>
      <c r="C126" s="43"/>
      <c r="D126" s="229" t="s">
        <v>152</v>
      </c>
      <c r="E126" s="43"/>
      <c r="F126" s="230" t="s">
        <v>491</v>
      </c>
      <c r="G126" s="43"/>
      <c r="H126" s="43"/>
      <c r="I126" s="231"/>
      <c r="J126" s="43"/>
      <c r="K126" s="43"/>
      <c r="L126" s="47"/>
      <c r="M126" s="232"/>
      <c r="N126" s="233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152</v>
      </c>
      <c r="AU126" s="20" t="s">
        <v>82</v>
      </c>
    </row>
    <row r="127" s="16" customFormat="1">
      <c r="A127" s="16"/>
      <c r="B127" s="272"/>
      <c r="C127" s="273"/>
      <c r="D127" s="240" t="s">
        <v>284</v>
      </c>
      <c r="E127" s="274" t="s">
        <v>19</v>
      </c>
      <c r="F127" s="275" t="s">
        <v>492</v>
      </c>
      <c r="G127" s="273"/>
      <c r="H127" s="274" t="s">
        <v>19</v>
      </c>
      <c r="I127" s="276"/>
      <c r="J127" s="273"/>
      <c r="K127" s="273"/>
      <c r="L127" s="277"/>
      <c r="M127" s="278"/>
      <c r="N127" s="279"/>
      <c r="O127" s="279"/>
      <c r="P127" s="279"/>
      <c r="Q127" s="279"/>
      <c r="R127" s="279"/>
      <c r="S127" s="279"/>
      <c r="T127" s="280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81" t="s">
        <v>284</v>
      </c>
      <c r="AU127" s="281" t="s">
        <v>82</v>
      </c>
      <c r="AV127" s="16" t="s">
        <v>80</v>
      </c>
      <c r="AW127" s="16" t="s">
        <v>34</v>
      </c>
      <c r="AX127" s="16" t="s">
        <v>72</v>
      </c>
      <c r="AY127" s="281" t="s">
        <v>142</v>
      </c>
    </row>
    <row r="128" s="13" customFormat="1">
      <c r="A128" s="13"/>
      <c r="B128" s="238"/>
      <c r="C128" s="239"/>
      <c r="D128" s="240" t="s">
        <v>284</v>
      </c>
      <c r="E128" s="241" t="s">
        <v>19</v>
      </c>
      <c r="F128" s="242" t="s">
        <v>493</v>
      </c>
      <c r="G128" s="239"/>
      <c r="H128" s="243">
        <v>21.140999999999998</v>
      </c>
      <c r="I128" s="244"/>
      <c r="J128" s="239"/>
      <c r="K128" s="239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284</v>
      </c>
      <c r="AU128" s="249" t="s">
        <v>82</v>
      </c>
      <c r="AV128" s="13" t="s">
        <v>82</v>
      </c>
      <c r="AW128" s="13" t="s">
        <v>34</v>
      </c>
      <c r="AX128" s="13" t="s">
        <v>72</v>
      </c>
      <c r="AY128" s="249" t="s">
        <v>142</v>
      </c>
    </row>
    <row r="129" s="14" customFormat="1">
      <c r="A129" s="14"/>
      <c r="B129" s="250"/>
      <c r="C129" s="251"/>
      <c r="D129" s="240" t="s">
        <v>284</v>
      </c>
      <c r="E129" s="252" t="s">
        <v>19</v>
      </c>
      <c r="F129" s="253" t="s">
        <v>293</v>
      </c>
      <c r="G129" s="251"/>
      <c r="H129" s="254">
        <v>21.140999999999998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284</v>
      </c>
      <c r="AU129" s="260" t="s">
        <v>82</v>
      </c>
      <c r="AV129" s="14" t="s">
        <v>167</v>
      </c>
      <c r="AW129" s="14" t="s">
        <v>34</v>
      </c>
      <c r="AX129" s="14" t="s">
        <v>80</v>
      </c>
      <c r="AY129" s="260" t="s">
        <v>142</v>
      </c>
    </row>
    <row r="130" s="2" customFormat="1" ht="55.5" customHeight="1">
      <c r="A130" s="41"/>
      <c r="B130" s="42"/>
      <c r="C130" s="216" t="s">
        <v>234</v>
      </c>
      <c r="D130" s="216" t="s">
        <v>145</v>
      </c>
      <c r="E130" s="217" t="s">
        <v>494</v>
      </c>
      <c r="F130" s="218" t="s">
        <v>495</v>
      </c>
      <c r="G130" s="219" t="s">
        <v>281</v>
      </c>
      <c r="H130" s="220">
        <v>55.869999999999997</v>
      </c>
      <c r="I130" s="221"/>
      <c r="J130" s="222">
        <f>ROUND(I130*H130,2)</f>
        <v>0</v>
      </c>
      <c r="K130" s="218" t="s">
        <v>149</v>
      </c>
      <c r="L130" s="47"/>
      <c r="M130" s="223" t="s">
        <v>19</v>
      </c>
      <c r="N130" s="224" t="s">
        <v>43</v>
      </c>
      <c r="O130" s="87"/>
      <c r="P130" s="225">
        <f>O130*H130</f>
        <v>0</v>
      </c>
      <c r="Q130" s="225">
        <v>0</v>
      </c>
      <c r="R130" s="225">
        <f>Q130*H130</f>
        <v>0</v>
      </c>
      <c r="S130" s="225">
        <v>0.65000000000000002</v>
      </c>
      <c r="T130" s="226">
        <f>S130*H130</f>
        <v>36.3155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7" t="s">
        <v>167</v>
      </c>
      <c r="AT130" s="227" t="s">
        <v>145</v>
      </c>
      <c r="AU130" s="227" t="s">
        <v>82</v>
      </c>
      <c r="AY130" s="20" t="s">
        <v>142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80</v>
      </c>
      <c r="BK130" s="228">
        <f>ROUND(I130*H130,2)</f>
        <v>0</v>
      </c>
      <c r="BL130" s="20" t="s">
        <v>167</v>
      </c>
      <c r="BM130" s="227" t="s">
        <v>496</v>
      </c>
    </row>
    <row r="131" s="2" customFormat="1">
      <c r="A131" s="41"/>
      <c r="B131" s="42"/>
      <c r="C131" s="43"/>
      <c r="D131" s="229" t="s">
        <v>152</v>
      </c>
      <c r="E131" s="43"/>
      <c r="F131" s="230" t="s">
        <v>497</v>
      </c>
      <c r="G131" s="43"/>
      <c r="H131" s="43"/>
      <c r="I131" s="231"/>
      <c r="J131" s="43"/>
      <c r="K131" s="43"/>
      <c r="L131" s="47"/>
      <c r="M131" s="232"/>
      <c r="N131" s="233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152</v>
      </c>
      <c r="AU131" s="20" t="s">
        <v>82</v>
      </c>
    </row>
    <row r="132" s="16" customFormat="1">
      <c r="A132" s="16"/>
      <c r="B132" s="272"/>
      <c r="C132" s="273"/>
      <c r="D132" s="240" t="s">
        <v>284</v>
      </c>
      <c r="E132" s="274" t="s">
        <v>19</v>
      </c>
      <c r="F132" s="275" t="s">
        <v>484</v>
      </c>
      <c r="G132" s="273"/>
      <c r="H132" s="274" t="s">
        <v>19</v>
      </c>
      <c r="I132" s="276"/>
      <c r="J132" s="273"/>
      <c r="K132" s="273"/>
      <c r="L132" s="277"/>
      <c r="M132" s="278"/>
      <c r="N132" s="279"/>
      <c r="O132" s="279"/>
      <c r="P132" s="279"/>
      <c r="Q132" s="279"/>
      <c r="R132" s="279"/>
      <c r="S132" s="279"/>
      <c r="T132" s="280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81" t="s">
        <v>284</v>
      </c>
      <c r="AU132" s="281" t="s">
        <v>82</v>
      </c>
      <c r="AV132" s="16" t="s">
        <v>80</v>
      </c>
      <c r="AW132" s="16" t="s">
        <v>34</v>
      </c>
      <c r="AX132" s="16" t="s">
        <v>72</v>
      </c>
      <c r="AY132" s="281" t="s">
        <v>142</v>
      </c>
    </row>
    <row r="133" s="13" customFormat="1">
      <c r="A133" s="13"/>
      <c r="B133" s="238"/>
      <c r="C133" s="239"/>
      <c r="D133" s="240" t="s">
        <v>284</v>
      </c>
      <c r="E133" s="241" t="s">
        <v>19</v>
      </c>
      <c r="F133" s="242" t="s">
        <v>485</v>
      </c>
      <c r="G133" s="239"/>
      <c r="H133" s="243">
        <v>90.599999999999994</v>
      </c>
      <c r="I133" s="244"/>
      <c r="J133" s="239"/>
      <c r="K133" s="239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284</v>
      </c>
      <c r="AU133" s="249" t="s">
        <v>82</v>
      </c>
      <c r="AV133" s="13" t="s">
        <v>82</v>
      </c>
      <c r="AW133" s="13" t="s">
        <v>34</v>
      </c>
      <c r="AX133" s="13" t="s">
        <v>72</v>
      </c>
      <c r="AY133" s="249" t="s">
        <v>142</v>
      </c>
    </row>
    <row r="134" s="13" customFormat="1">
      <c r="A134" s="13"/>
      <c r="B134" s="238"/>
      <c r="C134" s="239"/>
      <c r="D134" s="240" t="s">
        <v>284</v>
      </c>
      <c r="E134" s="241" t="s">
        <v>19</v>
      </c>
      <c r="F134" s="242" t="s">
        <v>486</v>
      </c>
      <c r="G134" s="239"/>
      <c r="H134" s="243">
        <v>21.140000000000001</v>
      </c>
      <c r="I134" s="244"/>
      <c r="J134" s="239"/>
      <c r="K134" s="239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284</v>
      </c>
      <c r="AU134" s="249" t="s">
        <v>82</v>
      </c>
      <c r="AV134" s="13" t="s">
        <v>82</v>
      </c>
      <c r="AW134" s="13" t="s">
        <v>34</v>
      </c>
      <c r="AX134" s="13" t="s">
        <v>72</v>
      </c>
      <c r="AY134" s="249" t="s">
        <v>142</v>
      </c>
    </row>
    <row r="135" s="14" customFormat="1">
      <c r="A135" s="14"/>
      <c r="B135" s="250"/>
      <c r="C135" s="251"/>
      <c r="D135" s="240" t="s">
        <v>284</v>
      </c>
      <c r="E135" s="252" t="s">
        <v>19</v>
      </c>
      <c r="F135" s="253" t="s">
        <v>293</v>
      </c>
      <c r="G135" s="251"/>
      <c r="H135" s="254">
        <v>111.74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284</v>
      </c>
      <c r="AU135" s="260" t="s">
        <v>82</v>
      </c>
      <c r="AV135" s="14" t="s">
        <v>167</v>
      </c>
      <c r="AW135" s="14" t="s">
        <v>34</v>
      </c>
      <c r="AX135" s="14" t="s">
        <v>80</v>
      </c>
      <c r="AY135" s="260" t="s">
        <v>142</v>
      </c>
    </row>
    <row r="136" s="13" customFormat="1">
      <c r="A136" s="13"/>
      <c r="B136" s="238"/>
      <c r="C136" s="239"/>
      <c r="D136" s="240" t="s">
        <v>284</v>
      </c>
      <c r="E136" s="239"/>
      <c r="F136" s="242" t="s">
        <v>487</v>
      </c>
      <c r="G136" s="239"/>
      <c r="H136" s="243">
        <v>55.869999999999997</v>
      </c>
      <c r="I136" s="244"/>
      <c r="J136" s="239"/>
      <c r="K136" s="239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284</v>
      </c>
      <c r="AU136" s="249" t="s">
        <v>82</v>
      </c>
      <c r="AV136" s="13" t="s">
        <v>82</v>
      </c>
      <c r="AW136" s="13" t="s">
        <v>4</v>
      </c>
      <c r="AX136" s="13" t="s">
        <v>80</v>
      </c>
      <c r="AY136" s="249" t="s">
        <v>142</v>
      </c>
    </row>
    <row r="137" s="2" customFormat="1" ht="24.15" customHeight="1">
      <c r="A137" s="41"/>
      <c r="B137" s="42"/>
      <c r="C137" s="216" t="s">
        <v>239</v>
      </c>
      <c r="D137" s="216" t="s">
        <v>145</v>
      </c>
      <c r="E137" s="217" t="s">
        <v>354</v>
      </c>
      <c r="F137" s="218" t="s">
        <v>355</v>
      </c>
      <c r="G137" s="219" t="s">
        <v>281</v>
      </c>
      <c r="H137" s="220">
        <v>2.8420000000000001</v>
      </c>
      <c r="I137" s="221"/>
      <c r="J137" s="222">
        <f>ROUND(I137*H137,2)</f>
        <v>0</v>
      </c>
      <c r="K137" s="218" t="s">
        <v>149</v>
      </c>
      <c r="L137" s="47"/>
      <c r="M137" s="223" t="s">
        <v>19</v>
      </c>
      <c r="N137" s="224" t="s">
        <v>43</v>
      </c>
      <c r="O137" s="87"/>
      <c r="P137" s="225">
        <f>O137*H137</f>
        <v>0</v>
      </c>
      <c r="Q137" s="225">
        <v>0.00010000000000000001</v>
      </c>
      <c r="R137" s="225">
        <f>Q137*H137</f>
        <v>0.00028420000000000002</v>
      </c>
      <c r="S137" s="225">
        <v>2.4100000000000001</v>
      </c>
      <c r="T137" s="226">
        <f>S137*H137</f>
        <v>6.8492200000000008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7" t="s">
        <v>167</v>
      </c>
      <c r="AT137" s="227" t="s">
        <v>145</v>
      </c>
      <c r="AU137" s="227" t="s">
        <v>82</v>
      </c>
      <c r="AY137" s="20" t="s">
        <v>142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80</v>
      </c>
      <c r="BK137" s="228">
        <f>ROUND(I137*H137,2)</f>
        <v>0</v>
      </c>
      <c r="BL137" s="20" t="s">
        <v>167</v>
      </c>
      <c r="BM137" s="227" t="s">
        <v>498</v>
      </c>
    </row>
    <row r="138" s="2" customFormat="1">
      <c r="A138" s="41"/>
      <c r="B138" s="42"/>
      <c r="C138" s="43"/>
      <c r="D138" s="229" t="s">
        <v>152</v>
      </c>
      <c r="E138" s="43"/>
      <c r="F138" s="230" t="s">
        <v>357</v>
      </c>
      <c r="G138" s="43"/>
      <c r="H138" s="43"/>
      <c r="I138" s="231"/>
      <c r="J138" s="43"/>
      <c r="K138" s="43"/>
      <c r="L138" s="47"/>
      <c r="M138" s="232"/>
      <c r="N138" s="233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152</v>
      </c>
      <c r="AU138" s="20" t="s">
        <v>82</v>
      </c>
    </row>
    <row r="139" s="13" customFormat="1">
      <c r="A139" s="13"/>
      <c r="B139" s="238"/>
      <c r="C139" s="239"/>
      <c r="D139" s="240" t="s">
        <v>284</v>
      </c>
      <c r="E139" s="241" t="s">
        <v>19</v>
      </c>
      <c r="F139" s="242" t="s">
        <v>499</v>
      </c>
      <c r="G139" s="239"/>
      <c r="H139" s="243">
        <v>4.5300000000000002</v>
      </c>
      <c r="I139" s="244"/>
      <c r="J139" s="239"/>
      <c r="K139" s="239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284</v>
      </c>
      <c r="AU139" s="249" t="s">
        <v>82</v>
      </c>
      <c r="AV139" s="13" t="s">
        <v>82</v>
      </c>
      <c r="AW139" s="13" t="s">
        <v>34</v>
      </c>
      <c r="AX139" s="13" t="s">
        <v>72</v>
      </c>
      <c r="AY139" s="249" t="s">
        <v>142</v>
      </c>
    </row>
    <row r="140" s="13" customFormat="1">
      <c r="A140" s="13"/>
      <c r="B140" s="238"/>
      <c r="C140" s="239"/>
      <c r="D140" s="240" t="s">
        <v>284</v>
      </c>
      <c r="E140" s="241" t="s">
        <v>19</v>
      </c>
      <c r="F140" s="242" t="s">
        <v>500</v>
      </c>
      <c r="G140" s="239"/>
      <c r="H140" s="243">
        <v>1.153</v>
      </c>
      <c r="I140" s="244"/>
      <c r="J140" s="239"/>
      <c r="K140" s="239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284</v>
      </c>
      <c r="AU140" s="249" t="s">
        <v>82</v>
      </c>
      <c r="AV140" s="13" t="s">
        <v>82</v>
      </c>
      <c r="AW140" s="13" t="s">
        <v>34</v>
      </c>
      <c r="AX140" s="13" t="s">
        <v>72</v>
      </c>
      <c r="AY140" s="249" t="s">
        <v>142</v>
      </c>
    </row>
    <row r="141" s="14" customFormat="1">
      <c r="A141" s="14"/>
      <c r="B141" s="250"/>
      <c r="C141" s="251"/>
      <c r="D141" s="240" t="s">
        <v>284</v>
      </c>
      <c r="E141" s="252" t="s">
        <v>19</v>
      </c>
      <c r="F141" s="253" t="s">
        <v>293</v>
      </c>
      <c r="G141" s="251"/>
      <c r="H141" s="254">
        <v>5.6829999999999998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284</v>
      </c>
      <c r="AU141" s="260" t="s">
        <v>82</v>
      </c>
      <c r="AV141" s="14" t="s">
        <v>167</v>
      </c>
      <c r="AW141" s="14" t="s">
        <v>34</v>
      </c>
      <c r="AX141" s="14" t="s">
        <v>80</v>
      </c>
      <c r="AY141" s="260" t="s">
        <v>142</v>
      </c>
    </row>
    <row r="142" s="13" customFormat="1">
      <c r="A142" s="13"/>
      <c r="B142" s="238"/>
      <c r="C142" s="239"/>
      <c r="D142" s="240" t="s">
        <v>284</v>
      </c>
      <c r="E142" s="239"/>
      <c r="F142" s="242" t="s">
        <v>501</v>
      </c>
      <c r="G142" s="239"/>
      <c r="H142" s="243">
        <v>2.8420000000000001</v>
      </c>
      <c r="I142" s="244"/>
      <c r="J142" s="239"/>
      <c r="K142" s="239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284</v>
      </c>
      <c r="AU142" s="249" t="s">
        <v>82</v>
      </c>
      <c r="AV142" s="13" t="s">
        <v>82</v>
      </c>
      <c r="AW142" s="13" t="s">
        <v>4</v>
      </c>
      <c r="AX142" s="13" t="s">
        <v>80</v>
      </c>
      <c r="AY142" s="249" t="s">
        <v>142</v>
      </c>
    </row>
    <row r="143" s="2" customFormat="1" ht="24.15" customHeight="1">
      <c r="A143" s="41"/>
      <c r="B143" s="42"/>
      <c r="C143" s="216" t="s">
        <v>8</v>
      </c>
      <c r="D143" s="216" t="s">
        <v>145</v>
      </c>
      <c r="E143" s="217" t="s">
        <v>361</v>
      </c>
      <c r="F143" s="218" t="s">
        <v>362</v>
      </c>
      <c r="G143" s="219" t="s">
        <v>281</v>
      </c>
      <c r="H143" s="220">
        <v>1.4930000000000001</v>
      </c>
      <c r="I143" s="221"/>
      <c r="J143" s="222">
        <f>ROUND(I143*H143,2)</f>
        <v>0</v>
      </c>
      <c r="K143" s="218" t="s">
        <v>149</v>
      </c>
      <c r="L143" s="47"/>
      <c r="M143" s="223" t="s">
        <v>19</v>
      </c>
      <c r="N143" s="224" t="s">
        <v>43</v>
      </c>
      <c r="O143" s="87"/>
      <c r="P143" s="225">
        <f>O143*H143</f>
        <v>0</v>
      </c>
      <c r="Q143" s="225">
        <v>0</v>
      </c>
      <c r="R143" s="225">
        <f>Q143*H143</f>
        <v>0</v>
      </c>
      <c r="S143" s="225">
        <v>2.2000000000000002</v>
      </c>
      <c r="T143" s="226">
        <f>S143*H143</f>
        <v>3.2846000000000006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7" t="s">
        <v>167</v>
      </c>
      <c r="AT143" s="227" t="s">
        <v>145</v>
      </c>
      <c r="AU143" s="227" t="s">
        <v>82</v>
      </c>
      <c r="AY143" s="20" t="s">
        <v>142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80</v>
      </c>
      <c r="BK143" s="228">
        <f>ROUND(I143*H143,2)</f>
        <v>0</v>
      </c>
      <c r="BL143" s="20" t="s">
        <v>167</v>
      </c>
      <c r="BM143" s="227" t="s">
        <v>502</v>
      </c>
    </row>
    <row r="144" s="2" customFormat="1">
      <c r="A144" s="41"/>
      <c r="B144" s="42"/>
      <c r="C144" s="43"/>
      <c r="D144" s="229" t="s">
        <v>152</v>
      </c>
      <c r="E144" s="43"/>
      <c r="F144" s="230" t="s">
        <v>364</v>
      </c>
      <c r="G144" s="43"/>
      <c r="H144" s="43"/>
      <c r="I144" s="231"/>
      <c r="J144" s="43"/>
      <c r="K144" s="43"/>
      <c r="L144" s="47"/>
      <c r="M144" s="232"/>
      <c r="N144" s="233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152</v>
      </c>
      <c r="AU144" s="20" t="s">
        <v>82</v>
      </c>
    </row>
    <row r="145" s="13" customFormat="1">
      <c r="A145" s="13"/>
      <c r="B145" s="238"/>
      <c r="C145" s="239"/>
      <c r="D145" s="240" t="s">
        <v>284</v>
      </c>
      <c r="E145" s="241" t="s">
        <v>19</v>
      </c>
      <c r="F145" s="242" t="s">
        <v>503</v>
      </c>
      <c r="G145" s="239"/>
      <c r="H145" s="243">
        <v>2.7360000000000002</v>
      </c>
      <c r="I145" s="244"/>
      <c r="J145" s="239"/>
      <c r="K145" s="239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284</v>
      </c>
      <c r="AU145" s="249" t="s">
        <v>82</v>
      </c>
      <c r="AV145" s="13" t="s">
        <v>82</v>
      </c>
      <c r="AW145" s="13" t="s">
        <v>34</v>
      </c>
      <c r="AX145" s="13" t="s">
        <v>72</v>
      </c>
      <c r="AY145" s="249" t="s">
        <v>142</v>
      </c>
    </row>
    <row r="146" s="13" customFormat="1">
      <c r="A146" s="13"/>
      <c r="B146" s="238"/>
      <c r="C146" s="239"/>
      <c r="D146" s="240" t="s">
        <v>284</v>
      </c>
      <c r="E146" s="241" t="s">
        <v>19</v>
      </c>
      <c r="F146" s="242" t="s">
        <v>504</v>
      </c>
      <c r="G146" s="239"/>
      <c r="H146" s="243">
        <v>0.25</v>
      </c>
      <c r="I146" s="244"/>
      <c r="J146" s="239"/>
      <c r="K146" s="239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284</v>
      </c>
      <c r="AU146" s="249" t="s">
        <v>82</v>
      </c>
      <c r="AV146" s="13" t="s">
        <v>82</v>
      </c>
      <c r="AW146" s="13" t="s">
        <v>34</v>
      </c>
      <c r="AX146" s="13" t="s">
        <v>72</v>
      </c>
      <c r="AY146" s="249" t="s">
        <v>142</v>
      </c>
    </row>
    <row r="147" s="14" customFormat="1">
      <c r="A147" s="14"/>
      <c r="B147" s="250"/>
      <c r="C147" s="251"/>
      <c r="D147" s="240" t="s">
        <v>284</v>
      </c>
      <c r="E147" s="252" t="s">
        <v>19</v>
      </c>
      <c r="F147" s="253" t="s">
        <v>293</v>
      </c>
      <c r="G147" s="251"/>
      <c r="H147" s="254">
        <v>2.9860000000000002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284</v>
      </c>
      <c r="AU147" s="260" t="s">
        <v>82</v>
      </c>
      <c r="AV147" s="14" t="s">
        <v>167</v>
      </c>
      <c r="AW147" s="14" t="s">
        <v>34</v>
      </c>
      <c r="AX147" s="14" t="s">
        <v>80</v>
      </c>
      <c r="AY147" s="260" t="s">
        <v>142</v>
      </c>
    </row>
    <row r="148" s="13" customFormat="1">
      <c r="A148" s="13"/>
      <c r="B148" s="238"/>
      <c r="C148" s="239"/>
      <c r="D148" s="240" t="s">
        <v>284</v>
      </c>
      <c r="E148" s="239"/>
      <c r="F148" s="242" t="s">
        <v>505</v>
      </c>
      <c r="G148" s="239"/>
      <c r="H148" s="243">
        <v>1.4930000000000001</v>
      </c>
      <c r="I148" s="244"/>
      <c r="J148" s="239"/>
      <c r="K148" s="239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284</v>
      </c>
      <c r="AU148" s="249" t="s">
        <v>82</v>
      </c>
      <c r="AV148" s="13" t="s">
        <v>82</v>
      </c>
      <c r="AW148" s="13" t="s">
        <v>4</v>
      </c>
      <c r="AX148" s="13" t="s">
        <v>80</v>
      </c>
      <c r="AY148" s="249" t="s">
        <v>142</v>
      </c>
    </row>
    <row r="149" s="2" customFormat="1" ht="33" customHeight="1">
      <c r="A149" s="41"/>
      <c r="B149" s="42"/>
      <c r="C149" s="216" t="s">
        <v>248</v>
      </c>
      <c r="D149" s="216" t="s">
        <v>145</v>
      </c>
      <c r="E149" s="217" t="s">
        <v>371</v>
      </c>
      <c r="F149" s="218" t="s">
        <v>372</v>
      </c>
      <c r="G149" s="219" t="s">
        <v>281</v>
      </c>
      <c r="H149" s="220">
        <v>3.4180000000000001</v>
      </c>
      <c r="I149" s="221"/>
      <c r="J149" s="222">
        <f>ROUND(I149*H149,2)</f>
        <v>0</v>
      </c>
      <c r="K149" s="218" t="s">
        <v>149</v>
      </c>
      <c r="L149" s="47"/>
      <c r="M149" s="223" t="s">
        <v>19</v>
      </c>
      <c r="N149" s="224" t="s">
        <v>43</v>
      </c>
      <c r="O149" s="87"/>
      <c r="P149" s="225">
        <f>O149*H149</f>
        <v>0</v>
      </c>
      <c r="Q149" s="225">
        <v>0</v>
      </c>
      <c r="R149" s="225">
        <f>Q149*H149</f>
        <v>0</v>
      </c>
      <c r="S149" s="225">
        <v>2.4100000000000001</v>
      </c>
      <c r="T149" s="226">
        <f>S149*H149</f>
        <v>8.2373800000000017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7" t="s">
        <v>167</v>
      </c>
      <c r="AT149" s="227" t="s">
        <v>145</v>
      </c>
      <c r="AU149" s="227" t="s">
        <v>82</v>
      </c>
      <c r="AY149" s="20" t="s">
        <v>142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80</v>
      </c>
      <c r="BK149" s="228">
        <f>ROUND(I149*H149,2)</f>
        <v>0</v>
      </c>
      <c r="BL149" s="20" t="s">
        <v>167</v>
      </c>
      <c r="BM149" s="227" t="s">
        <v>506</v>
      </c>
    </row>
    <row r="150" s="2" customFormat="1">
      <c r="A150" s="41"/>
      <c r="B150" s="42"/>
      <c r="C150" s="43"/>
      <c r="D150" s="229" t="s">
        <v>152</v>
      </c>
      <c r="E150" s="43"/>
      <c r="F150" s="230" t="s">
        <v>374</v>
      </c>
      <c r="G150" s="43"/>
      <c r="H150" s="43"/>
      <c r="I150" s="231"/>
      <c r="J150" s="43"/>
      <c r="K150" s="43"/>
      <c r="L150" s="47"/>
      <c r="M150" s="232"/>
      <c r="N150" s="233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152</v>
      </c>
      <c r="AU150" s="20" t="s">
        <v>82</v>
      </c>
    </row>
    <row r="151" s="13" customFormat="1">
      <c r="A151" s="13"/>
      <c r="B151" s="238"/>
      <c r="C151" s="239"/>
      <c r="D151" s="240" t="s">
        <v>284</v>
      </c>
      <c r="E151" s="241" t="s">
        <v>19</v>
      </c>
      <c r="F151" s="242" t="s">
        <v>499</v>
      </c>
      <c r="G151" s="239"/>
      <c r="H151" s="243">
        <v>4.5300000000000002</v>
      </c>
      <c r="I151" s="244"/>
      <c r="J151" s="239"/>
      <c r="K151" s="239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284</v>
      </c>
      <c r="AU151" s="249" t="s">
        <v>82</v>
      </c>
      <c r="AV151" s="13" t="s">
        <v>82</v>
      </c>
      <c r="AW151" s="13" t="s">
        <v>34</v>
      </c>
      <c r="AX151" s="13" t="s">
        <v>72</v>
      </c>
      <c r="AY151" s="249" t="s">
        <v>142</v>
      </c>
    </row>
    <row r="152" s="13" customFormat="1">
      <c r="A152" s="13"/>
      <c r="B152" s="238"/>
      <c r="C152" s="239"/>
      <c r="D152" s="240" t="s">
        <v>284</v>
      </c>
      <c r="E152" s="241" t="s">
        <v>19</v>
      </c>
      <c r="F152" s="242" t="s">
        <v>507</v>
      </c>
      <c r="G152" s="239"/>
      <c r="H152" s="243">
        <v>2.306</v>
      </c>
      <c r="I152" s="244"/>
      <c r="J152" s="239"/>
      <c r="K152" s="239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284</v>
      </c>
      <c r="AU152" s="249" t="s">
        <v>82</v>
      </c>
      <c r="AV152" s="13" t="s">
        <v>82</v>
      </c>
      <c r="AW152" s="13" t="s">
        <v>34</v>
      </c>
      <c r="AX152" s="13" t="s">
        <v>72</v>
      </c>
      <c r="AY152" s="249" t="s">
        <v>142</v>
      </c>
    </row>
    <row r="153" s="14" customFormat="1">
      <c r="A153" s="14"/>
      <c r="B153" s="250"/>
      <c r="C153" s="251"/>
      <c r="D153" s="240" t="s">
        <v>284</v>
      </c>
      <c r="E153" s="252" t="s">
        <v>19</v>
      </c>
      <c r="F153" s="253" t="s">
        <v>293</v>
      </c>
      <c r="G153" s="251"/>
      <c r="H153" s="254">
        <v>6.8360000000000003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284</v>
      </c>
      <c r="AU153" s="260" t="s">
        <v>82</v>
      </c>
      <c r="AV153" s="14" t="s">
        <v>167</v>
      </c>
      <c r="AW153" s="14" t="s">
        <v>34</v>
      </c>
      <c r="AX153" s="14" t="s">
        <v>80</v>
      </c>
      <c r="AY153" s="260" t="s">
        <v>142</v>
      </c>
    </row>
    <row r="154" s="13" customFormat="1">
      <c r="A154" s="13"/>
      <c r="B154" s="238"/>
      <c r="C154" s="239"/>
      <c r="D154" s="240" t="s">
        <v>284</v>
      </c>
      <c r="E154" s="239"/>
      <c r="F154" s="242" t="s">
        <v>508</v>
      </c>
      <c r="G154" s="239"/>
      <c r="H154" s="243">
        <v>3.4180000000000001</v>
      </c>
      <c r="I154" s="244"/>
      <c r="J154" s="239"/>
      <c r="K154" s="239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284</v>
      </c>
      <c r="AU154" s="249" t="s">
        <v>82</v>
      </c>
      <c r="AV154" s="13" t="s">
        <v>82</v>
      </c>
      <c r="AW154" s="13" t="s">
        <v>4</v>
      </c>
      <c r="AX154" s="13" t="s">
        <v>80</v>
      </c>
      <c r="AY154" s="249" t="s">
        <v>142</v>
      </c>
    </row>
    <row r="155" s="2" customFormat="1" ht="33" customHeight="1">
      <c r="A155" s="41"/>
      <c r="B155" s="42"/>
      <c r="C155" s="216" t="s">
        <v>253</v>
      </c>
      <c r="D155" s="216" t="s">
        <v>145</v>
      </c>
      <c r="E155" s="217" t="s">
        <v>377</v>
      </c>
      <c r="F155" s="218" t="s">
        <v>378</v>
      </c>
      <c r="G155" s="219" t="s">
        <v>281</v>
      </c>
      <c r="H155" s="220">
        <v>3.758</v>
      </c>
      <c r="I155" s="221"/>
      <c r="J155" s="222">
        <f>ROUND(I155*H155,2)</f>
        <v>0</v>
      </c>
      <c r="K155" s="218" t="s">
        <v>149</v>
      </c>
      <c r="L155" s="47"/>
      <c r="M155" s="223" t="s">
        <v>19</v>
      </c>
      <c r="N155" s="224" t="s">
        <v>43</v>
      </c>
      <c r="O155" s="87"/>
      <c r="P155" s="225">
        <f>O155*H155</f>
        <v>0</v>
      </c>
      <c r="Q155" s="225">
        <v>0</v>
      </c>
      <c r="R155" s="225">
        <f>Q155*H155</f>
        <v>0</v>
      </c>
      <c r="S155" s="225">
        <v>2.2000000000000002</v>
      </c>
      <c r="T155" s="226">
        <f>S155*H155</f>
        <v>8.2675999999999998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7" t="s">
        <v>167</v>
      </c>
      <c r="AT155" s="227" t="s">
        <v>145</v>
      </c>
      <c r="AU155" s="227" t="s">
        <v>82</v>
      </c>
      <c r="AY155" s="20" t="s">
        <v>142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80</v>
      </c>
      <c r="BK155" s="228">
        <f>ROUND(I155*H155,2)</f>
        <v>0</v>
      </c>
      <c r="BL155" s="20" t="s">
        <v>167</v>
      </c>
      <c r="BM155" s="227" t="s">
        <v>509</v>
      </c>
    </row>
    <row r="156" s="2" customFormat="1">
      <c r="A156" s="41"/>
      <c r="B156" s="42"/>
      <c r="C156" s="43"/>
      <c r="D156" s="229" t="s">
        <v>152</v>
      </c>
      <c r="E156" s="43"/>
      <c r="F156" s="230" t="s">
        <v>380</v>
      </c>
      <c r="G156" s="43"/>
      <c r="H156" s="43"/>
      <c r="I156" s="231"/>
      <c r="J156" s="43"/>
      <c r="K156" s="43"/>
      <c r="L156" s="47"/>
      <c r="M156" s="232"/>
      <c r="N156" s="233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152</v>
      </c>
      <c r="AU156" s="20" t="s">
        <v>82</v>
      </c>
    </row>
    <row r="157" s="13" customFormat="1">
      <c r="A157" s="13"/>
      <c r="B157" s="238"/>
      <c r="C157" s="239"/>
      <c r="D157" s="240" t="s">
        <v>284</v>
      </c>
      <c r="E157" s="241" t="s">
        <v>19</v>
      </c>
      <c r="F157" s="242" t="s">
        <v>499</v>
      </c>
      <c r="G157" s="239"/>
      <c r="H157" s="243">
        <v>4.5300000000000002</v>
      </c>
      <c r="I157" s="244"/>
      <c r="J157" s="239"/>
      <c r="K157" s="239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284</v>
      </c>
      <c r="AU157" s="249" t="s">
        <v>82</v>
      </c>
      <c r="AV157" s="13" t="s">
        <v>82</v>
      </c>
      <c r="AW157" s="13" t="s">
        <v>34</v>
      </c>
      <c r="AX157" s="13" t="s">
        <v>72</v>
      </c>
      <c r="AY157" s="249" t="s">
        <v>142</v>
      </c>
    </row>
    <row r="158" s="13" customFormat="1">
      <c r="A158" s="13"/>
      <c r="B158" s="238"/>
      <c r="C158" s="239"/>
      <c r="D158" s="240" t="s">
        <v>284</v>
      </c>
      <c r="E158" s="241" t="s">
        <v>19</v>
      </c>
      <c r="F158" s="242" t="s">
        <v>503</v>
      </c>
      <c r="G158" s="239"/>
      <c r="H158" s="243">
        <v>2.7360000000000002</v>
      </c>
      <c r="I158" s="244"/>
      <c r="J158" s="239"/>
      <c r="K158" s="239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284</v>
      </c>
      <c r="AU158" s="249" t="s">
        <v>82</v>
      </c>
      <c r="AV158" s="13" t="s">
        <v>82</v>
      </c>
      <c r="AW158" s="13" t="s">
        <v>34</v>
      </c>
      <c r="AX158" s="13" t="s">
        <v>72</v>
      </c>
      <c r="AY158" s="249" t="s">
        <v>142</v>
      </c>
    </row>
    <row r="159" s="13" customFormat="1">
      <c r="A159" s="13"/>
      <c r="B159" s="238"/>
      <c r="C159" s="239"/>
      <c r="D159" s="240" t="s">
        <v>284</v>
      </c>
      <c r="E159" s="241" t="s">
        <v>19</v>
      </c>
      <c r="F159" s="242" t="s">
        <v>504</v>
      </c>
      <c r="G159" s="239"/>
      <c r="H159" s="243">
        <v>0.25</v>
      </c>
      <c r="I159" s="244"/>
      <c r="J159" s="239"/>
      <c r="K159" s="239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284</v>
      </c>
      <c r="AU159" s="249" t="s">
        <v>82</v>
      </c>
      <c r="AV159" s="13" t="s">
        <v>82</v>
      </c>
      <c r="AW159" s="13" t="s">
        <v>34</v>
      </c>
      <c r="AX159" s="13" t="s">
        <v>72</v>
      </c>
      <c r="AY159" s="249" t="s">
        <v>142</v>
      </c>
    </row>
    <row r="160" s="14" customFormat="1">
      <c r="A160" s="14"/>
      <c r="B160" s="250"/>
      <c r="C160" s="251"/>
      <c r="D160" s="240" t="s">
        <v>284</v>
      </c>
      <c r="E160" s="252" t="s">
        <v>19</v>
      </c>
      <c r="F160" s="253" t="s">
        <v>293</v>
      </c>
      <c r="G160" s="251"/>
      <c r="H160" s="254">
        <v>7.516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284</v>
      </c>
      <c r="AU160" s="260" t="s">
        <v>82</v>
      </c>
      <c r="AV160" s="14" t="s">
        <v>167</v>
      </c>
      <c r="AW160" s="14" t="s">
        <v>34</v>
      </c>
      <c r="AX160" s="14" t="s">
        <v>80</v>
      </c>
      <c r="AY160" s="260" t="s">
        <v>142</v>
      </c>
    </row>
    <row r="161" s="13" customFormat="1">
      <c r="A161" s="13"/>
      <c r="B161" s="238"/>
      <c r="C161" s="239"/>
      <c r="D161" s="240" t="s">
        <v>284</v>
      </c>
      <c r="E161" s="239"/>
      <c r="F161" s="242" t="s">
        <v>510</v>
      </c>
      <c r="G161" s="239"/>
      <c r="H161" s="243">
        <v>3.758</v>
      </c>
      <c r="I161" s="244"/>
      <c r="J161" s="239"/>
      <c r="K161" s="239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284</v>
      </c>
      <c r="AU161" s="249" t="s">
        <v>82</v>
      </c>
      <c r="AV161" s="13" t="s">
        <v>82</v>
      </c>
      <c r="AW161" s="13" t="s">
        <v>4</v>
      </c>
      <c r="AX161" s="13" t="s">
        <v>80</v>
      </c>
      <c r="AY161" s="249" t="s">
        <v>142</v>
      </c>
    </row>
    <row r="162" s="12" customFormat="1" ht="22.8" customHeight="1">
      <c r="A162" s="12"/>
      <c r="B162" s="200"/>
      <c r="C162" s="201"/>
      <c r="D162" s="202" t="s">
        <v>71</v>
      </c>
      <c r="E162" s="214" t="s">
        <v>382</v>
      </c>
      <c r="F162" s="214" t="s">
        <v>383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SUM(P163:P180)</f>
        <v>0</v>
      </c>
      <c r="Q162" s="208"/>
      <c r="R162" s="209">
        <f>SUM(R163:R180)</f>
        <v>0</v>
      </c>
      <c r="S162" s="208"/>
      <c r="T162" s="210">
        <f>SUM(T163:T180)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80</v>
      </c>
      <c r="AT162" s="212" t="s">
        <v>71</v>
      </c>
      <c r="AU162" s="212" t="s">
        <v>80</v>
      </c>
      <c r="AY162" s="211" t="s">
        <v>142</v>
      </c>
      <c r="BK162" s="213">
        <f>SUM(BK163:BK180)</f>
        <v>0</v>
      </c>
    </row>
    <row r="163" s="2" customFormat="1" ht="16.5" customHeight="1">
      <c r="A163" s="41"/>
      <c r="B163" s="42"/>
      <c r="C163" s="216" t="s">
        <v>258</v>
      </c>
      <c r="D163" s="216" t="s">
        <v>145</v>
      </c>
      <c r="E163" s="217" t="s">
        <v>385</v>
      </c>
      <c r="F163" s="218" t="s">
        <v>386</v>
      </c>
      <c r="G163" s="219" t="s">
        <v>320</v>
      </c>
      <c r="H163" s="220">
        <v>101.714</v>
      </c>
      <c r="I163" s="221"/>
      <c r="J163" s="222">
        <f>ROUND(I163*H163,2)</f>
        <v>0</v>
      </c>
      <c r="K163" s="218" t="s">
        <v>149</v>
      </c>
      <c r="L163" s="47"/>
      <c r="M163" s="223" t="s">
        <v>19</v>
      </c>
      <c r="N163" s="224" t="s">
        <v>43</v>
      </c>
      <c r="O163" s="87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7" t="s">
        <v>167</v>
      </c>
      <c r="AT163" s="227" t="s">
        <v>145</v>
      </c>
      <c r="AU163" s="227" t="s">
        <v>82</v>
      </c>
      <c r="AY163" s="20" t="s">
        <v>142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80</v>
      </c>
      <c r="BK163" s="228">
        <f>ROUND(I163*H163,2)</f>
        <v>0</v>
      </c>
      <c r="BL163" s="20" t="s">
        <v>167</v>
      </c>
      <c r="BM163" s="227" t="s">
        <v>511</v>
      </c>
    </row>
    <row r="164" s="2" customFormat="1">
      <c r="A164" s="41"/>
      <c r="B164" s="42"/>
      <c r="C164" s="43"/>
      <c r="D164" s="229" t="s">
        <v>152</v>
      </c>
      <c r="E164" s="43"/>
      <c r="F164" s="230" t="s">
        <v>388</v>
      </c>
      <c r="G164" s="43"/>
      <c r="H164" s="43"/>
      <c r="I164" s="231"/>
      <c r="J164" s="43"/>
      <c r="K164" s="43"/>
      <c r="L164" s="47"/>
      <c r="M164" s="232"/>
      <c r="N164" s="233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152</v>
      </c>
      <c r="AU164" s="20" t="s">
        <v>82</v>
      </c>
    </row>
    <row r="165" s="2" customFormat="1" ht="33" customHeight="1">
      <c r="A165" s="41"/>
      <c r="B165" s="42"/>
      <c r="C165" s="216" t="s">
        <v>263</v>
      </c>
      <c r="D165" s="216" t="s">
        <v>145</v>
      </c>
      <c r="E165" s="217" t="s">
        <v>390</v>
      </c>
      <c r="F165" s="218" t="s">
        <v>391</v>
      </c>
      <c r="G165" s="219" t="s">
        <v>320</v>
      </c>
      <c r="H165" s="220">
        <v>101.714</v>
      </c>
      <c r="I165" s="221"/>
      <c r="J165" s="222">
        <f>ROUND(I165*H165,2)</f>
        <v>0</v>
      </c>
      <c r="K165" s="218" t="s">
        <v>149</v>
      </c>
      <c r="L165" s="47"/>
      <c r="M165" s="223" t="s">
        <v>19</v>
      </c>
      <c r="N165" s="224" t="s">
        <v>43</v>
      </c>
      <c r="O165" s="87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7" t="s">
        <v>167</v>
      </c>
      <c r="AT165" s="227" t="s">
        <v>145</v>
      </c>
      <c r="AU165" s="227" t="s">
        <v>82</v>
      </c>
      <c r="AY165" s="20" t="s">
        <v>142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20" t="s">
        <v>80</v>
      </c>
      <c r="BK165" s="228">
        <f>ROUND(I165*H165,2)</f>
        <v>0</v>
      </c>
      <c r="BL165" s="20" t="s">
        <v>167</v>
      </c>
      <c r="BM165" s="227" t="s">
        <v>512</v>
      </c>
    </row>
    <row r="166" s="2" customFormat="1">
      <c r="A166" s="41"/>
      <c r="B166" s="42"/>
      <c r="C166" s="43"/>
      <c r="D166" s="229" t="s">
        <v>152</v>
      </c>
      <c r="E166" s="43"/>
      <c r="F166" s="230" t="s">
        <v>393</v>
      </c>
      <c r="G166" s="43"/>
      <c r="H166" s="43"/>
      <c r="I166" s="231"/>
      <c r="J166" s="43"/>
      <c r="K166" s="43"/>
      <c r="L166" s="47"/>
      <c r="M166" s="232"/>
      <c r="N166" s="233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152</v>
      </c>
      <c r="AU166" s="20" t="s">
        <v>82</v>
      </c>
    </row>
    <row r="167" s="2" customFormat="1" ht="24.15" customHeight="1">
      <c r="A167" s="41"/>
      <c r="B167" s="42"/>
      <c r="C167" s="216" t="s">
        <v>268</v>
      </c>
      <c r="D167" s="216" t="s">
        <v>145</v>
      </c>
      <c r="E167" s="217" t="s">
        <v>395</v>
      </c>
      <c r="F167" s="218" t="s">
        <v>396</v>
      </c>
      <c r="G167" s="219" t="s">
        <v>320</v>
      </c>
      <c r="H167" s="220">
        <v>3966.846</v>
      </c>
      <c r="I167" s="221"/>
      <c r="J167" s="222">
        <f>ROUND(I167*H167,2)</f>
        <v>0</v>
      </c>
      <c r="K167" s="218" t="s">
        <v>149</v>
      </c>
      <c r="L167" s="47"/>
      <c r="M167" s="223" t="s">
        <v>19</v>
      </c>
      <c r="N167" s="224" t="s">
        <v>43</v>
      </c>
      <c r="O167" s="87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7" t="s">
        <v>167</v>
      </c>
      <c r="AT167" s="227" t="s">
        <v>145</v>
      </c>
      <c r="AU167" s="227" t="s">
        <v>82</v>
      </c>
      <c r="AY167" s="20" t="s">
        <v>142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80</v>
      </c>
      <c r="BK167" s="228">
        <f>ROUND(I167*H167,2)</f>
        <v>0</v>
      </c>
      <c r="BL167" s="20" t="s">
        <v>167</v>
      </c>
      <c r="BM167" s="227" t="s">
        <v>513</v>
      </c>
    </row>
    <row r="168" s="2" customFormat="1">
      <c r="A168" s="41"/>
      <c r="B168" s="42"/>
      <c r="C168" s="43"/>
      <c r="D168" s="229" t="s">
        <v>152</v>
      </c>
      <c r="E168" s="43"/>
      <c r="F168" s="230" t="s">
        <v>398</v>
      </c>
      <c r="G168" s="43"/>
      <c r="H168" s="43"/>
      <c r="I168" s="231"/>
      <c r="J168" s="43"/>
      <c r="K168" s="43"/>
      <c r="L168" s="47"/>
      <c r="M168" s="232"/>
      <c r="N168" s="233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152</v>
      </c>
      <c r="AU168" s="20" t="s">
        <v>82</v>
      </c>
    </row>
    <row r="169" s="13" customFormat="1">
      <c r="A169" s="13"/>
      <c r="B169" s="238"/>
      <c r="C169" s="239"/>
      <c r="D169" s="240" t="s">
        <v>284</v>
      </c>
      <c r="E169" s="239"/>
      <c r="F169" s="242" t="s">
        <v>514</v>
      </c>
      <c r="G169" s="239"/>
      <c r="H169" s="243">
        <v>3966.846</v>
      </c>
      <c r="I169" s="244"/>
      <c r="J169" s="239"/>
      <c r="K169" s="239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284</v>
      </c>
      <c r="AU169" s="249" t="s">
        <v>82</v>
      </c>
      <c r="AV169" s="13" t="s">
        <v>82</v>
      </c>
      <c r="AW169" s="13" t="s">
        <v>4</v>
      </c>
      <c r="AX169" s="13" t="s">
        <v>80</v>
      </c>
      <c r="AY169" s="249" t="s">
        <v>142</v>
      </c>
    </row>
    <row r="170" s="2" customFormat="1" ht="16.5" customHeight="1">
      <c r="A170" s="41"/>
      <c r="B170" s="42"/>
      <c r="C170" s="216" t="s">
        <v>273</v>
      </c>
      <c r="D170" s="216" t="s">
        <v>145</v>
      </c>
      <c r="E170" s="217" t="s">
        <v>401</v>
      </c>
      <c r="F170" s="218" t="s">
        <v>402</v>
      </c>
      <c r="G170" s="219" t="s">
        <v>320</v>
      </c>
      <c r="H170" s="220">
        <v>101.714</v>
      </c>
      <c r="I170" s="221"/>
      <c r="J170" s="222">
        <f>ROUND(I170*H170,2)</f>
        <v>0</v>
      </c>
      <c r="K170" s="218" t="s">
        <v>149</v>
      </c>
      <c r="L170" s="47"/>
      <c r="M170" s="223" t="s">
        <v>19</v>
      </c>
      <c r="N170" s="224" t="s">
        <v>43</v>
      </c>
      <c r="O170" s="87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7" t="s">
        <v>167</v>
      </c>
      <c r="AT170" s="227" t="s">
        <v>145</v>
      </c>
      <c r="AU170" s="227" t="s">
        <v>82</v>
      </c>
      <c r="AY170" s="20" t="s">
        <v>142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0" t="s">
        <v>80</v>
      </c>
      <c r="BK170" s="228">
        <f>ROUND(I170*H170,2)</f>
        <v>0</v>
      </c>
      <c r="BL170" s="20" t="s">
        <v>167</v>
      </c>
      <c r="BM170" s="227" t="s">
        <v>515</v>
      </c>
    </row>
    <row r="171" s="2" customFormat="1">
      <c r="A171" s="41"/>
      <c r="B171" s="42"/>
      <c r="C171" s="43"/>
      <c r="D171" s="229" t="s">
        <v>152</v>
      </c>
      <c r="E171" s="43"/>
      <c r="F171" s="230" t="s">
        <v>404</v>
      </c>
      <c r="G171" s="43"/>
      <c r="H171" s="43"/>
      <c r="I171" s="231"/>
      <c r="J171" s="43"/>
      <c r="K171" s="43"/>
      <c r="L171" s="47"/>
      <c r="M171" s="232"/>
      <c r="N171" s="233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152</v>
      </c>
      <c r="AU171" s="20" t="s">
        <v>82</v>
      </c>
    </row>
    <row r="172" s="2" customFormat="1" ht="44.25" customHeight="1">
      <c r="A172" s="41"/>
      <c r="B172" s="42"/>
      <c r="C172" s="216" t="s">
        <v>278</v>
      </c>
      <c r="D172" s="216" t="s">
        <v>145</v>
      </c>
      <c r="E172" s="217" t="s">
        <v>406</v>
      </c>
      <c r="F172" s="218" t="s">
        <v>407</v>
      </c>
      <c r="G172" s="219" t="s">
        <v>320</v>
      </c>
      <c r="H172" s="220">
        <v>11.553000000000001</v>
      </c>
      <c r="I172" s="221"/>
      <c r="J172" s="222">
        <f>ROUND(I172*H172,2)</f>
        <v>0</v>
      </c>
      <c r="K172" s="218" t="s">
        <v>149</v>
      </c>
      <c r="L172" s="47"/>
      <c r="M172" s="223" t="s">
        <v>19</v>
      </c>
      <c r="N172" s="224" t="s">
        <v>43</v>
      </c>
      <c r="O172" s="87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7" t="s">
        <v>167</v>
      </c>
      <c r="AT172" s="227" t="s">
        <v>145</v>
      </c>
      <c r="AU172" s="227" t="s">
        <v>82</v>
      </c>
      <c r="AY172" s="20" t="s">
        <v>142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20" t="s">
        <v>80</v>
      </c>
      <c r="BK172" s="228">
        <f>ROUND(I172*H172,2)</f>
        <v>0</v>
      </c>
      <c r="BL172" s="20" t="s">
        <v>167</v>
      </c>
      <c r="BM172" s="227" t="s">
        <v>516</v>
      </c>
    </row>
    <row r="173" s="2" customFormat="1">
      <c r="A173" s="41"/>
      <c r="B173" s="42"/>
      <c r="C173" s="43"/>
      <c r="D173" s="229" t="s">
        <v>152</v>
      </c>
      <c r="E173" s="43"/>
      <c r="F173" s="230" t="s">
        <v>409</v>
      </c>
      <c r="G173" s="43"/>
      <c r="H173" s="43"/>
      <c r="I173" s="231"/>
      <c r="J173" s="43"/>
      <c r="K173" s="43"/>
      <c r="L173" s="47"/>
      <c r="M173" s="232"/>
      <c r="N173" s="233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152</v>
      </c>
      <c r="AU173" s="20" t="s">
        <v>82</v>
      </c>
    </row>
    <row r="174" s="13" customFormat="1">
      <c r="A174" s="13"/>
      <c r="B174" s="238"/>
      <c r="C174" s="239"/>
      <c r="D174" s="240" t="s">
        <v>284</v>
      </c>
      <c r="E174" s="241" t="s">
        <v>19</v>
      </c>
      <c r="F174" s="242" t="s">
        <v>517</v>
      </c>
      <c r="G174" s="239"/>
      <c r="H174" s="243">
        <v>11.553000000000001</v>
      </c>
      <c r="I174" s="244"/>
      <c r="J174" s="239"/>
      <c r="K174" s="239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284</v>
      </c>
      <c r="AU174" s="249" t="s">
        <v>82</v>
      </c>
      <c r="AV174" s="13" t="s">
        <v>82</v>
      </c>
      <c r="AW174" s="13" t="s">
        <v>34</v>
      </c>
      <c r="AX174" s="13" t="s">
        <v>80</v>
      </c>
      <c r="AY174" s="249" t="s">
        <v>142</v>
      </c>
    </row>
    <row r="175" s="2" customFormat="1" ht="44.25" customHeight="1">
      <c r="A175" s="41"/>
      <c r="B175" s="42"/>
      <c r="C175" s="216" t="s">
        <v>286</v>
      </c>
      <c r="D175" s="216" t="s">
        <v>145</v>
      </c>
      <c r="E175" s="217" t="s">
        <v>412</v>
      </c>
      <c r="F175" s="218" t="s">
        <v>413</v>
      </c>
      <c r="G175" s="219" t="s">
        <v>320</v>
      </c>
      <c r="H175" s="220">
        <v>15.086</v>
      </c>
      <c r="I175" s="221"/>
      <c r="J175" s="222">
        <f>ROUND(I175*H175,2)</f>
        <v>0</v>
      </c>
      <c r="K175" s="218" t="s">
        <v>149</v>
      </c>
      <c r="L175" s="47"/>
      <c r="M175" s="223" t="s">
        <v>19</v>
      </c>
      <c r="N175" s="224" t="s">
        <v>43</v>
      </c>
      <c r="O175" s="87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7" t="s">
        <v>167</v>
      </c>
      <c r="AT175" s="227" t="s">
        <v>145</v>
      </c>
      <c r="AU175" s="227" t="s">
        <v>82</v>
      </c>
      <c r="AY175" s="20" t="s">
        <v>142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20" t="s">
        <v>80</v>
      </c>
      <c r="BK175" s="228">
        <f>ROUND(I175*H175,2)</f>
        <v>0</v>
      </c>
      <c r="BL175" s="20" t="s">
        <v>167</v>
      </c>
      <c r="BM175" s="227" t="s">
        <v>518</v>
      </c>
    </row>
    <row r="176" s="2" customFormat="1">
      <c r="A176" s="41"/>
      <c r="B176" s="42"/>
      <c r="C176" s="43"/>
      <c r="D176" s="229" t="s">
        <v>152</v>
      </c>
      <c r="E176" s="43"/>
      <c r="F176" s="230" t="s">
        <v>415</v>
      </c>
      <c r="G176" s="43"/>
      <c r="H176" s="43"/>
      <c r="I176" s="231"/>
      <c r="J176" s="43"/>
      <c r="K176" s="43"/>
      <c r="L176" s="47"/>
      <c r="M176" s="232"/>
      <c r="N176" s="233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152</v>
      </c>
      <c r="AU176" s="20" t="s">
        <v>82</v>
      </c>
    </row>
    <row r="177" s="13" customFormat="1">
      <c r="A177" s="13"/>
      <c r="B177" s="238"/>
      <c r="C177" s="239"/>
      <c r="D177" s="240" t="s">
        <v>284</v>
      </c>
      <c r="E177" s="241" t="s">
        <v>19</v>
      </c>
      <c r="F177" s="242" t="s">
        <v>519</v>
      </c>
      <c r="G177" s="239"/>
      <c r="H177" s="243">
        <v>15.086</v>
      </c>
      <c r="I177" s="244"/>
      <c r="J177" s="239"/>
      <c r="K177" s="239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284</v>
      </c>
      <c r="AU177" s="249" t="s">
        <v>82</v>
      </c>
      <c r="AV177" s="13" t="s">
        <v>82</v>
      </c>
      <c r="AW177" s="13" t="s">
        <v>34</v>
      </c>
      <c r="AX177" s="13" t="s">
        <v>80</v>
      </c>
      <c r="AY177" s="249" t="s">
        <v>142</v>
      </c>
    </row>
    <row r="178" s="2" customFormat="1" ht="49.05" customHeight="1">
      <c r="A178" s="41"/>
      <c r="B178" s="42"/>
      <c r="C178" s="216" t="s">
        <v>7</v>
      </c>
      <c r="D178" s="216" t="s">
        <v>145</v>
      </c>
      <c r="E178" s="217" t="s">
        <v>418</v>
      </c>
      <c r="F178" s="218" t="s">
        <v>419</v>
      </c>
      <c r="G178" s="219" t="s">
        <v>320</v>
      </c>
      <c r="H178" s="220">
        <v>75.075000000000003</v>
      </c>
      <c r="I178" s="221"/>
      <c r="J178" s="222">
        <f>ROUND(I178*H178,2)</f>
        <v>0</v>
      </c>
      <c r="K178" s="218" t="s">
        <v>149</v>
      </c>
      <c r="L178" s="47"/>
      <c r="M178" s="223" t="s">
        <v>19</v>
      </c>
      <c r="N178" s="224" t="s">
        <v>43</v>
      </c>
      <c r="O178" s="87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7" t="s">
        <v>167</v>
      </c>
      <c r="AT178" s="227" t="s">
        <v>145</v>
      </c>
      <c r="AU178" s="227" t="s">
        <v>82</v>
      </c>
      <c r="AY178" s="20" t="s">
        <v>142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0" t="s">
        <v>80</v>
      </c>
      <c r="BK178" s="228">
        <f>ROUND(I178*H178,2)</f>
        <v>0</v>
      </c>
      <c r="BL178" s="20" t="s">
        <v>167</v>
      </c>
      <c r="BM178" s="227" t="s">
        <v>520</v>
      </c>
    </row>
    <row r="179" s="2" customFormat="1">
      <c r="A179" s="41"/>
      <c r="B179" s="42"/>
      <c r="C179" s="43"/>
      <c r="D179" s="229" t="s">
        <v>152</v>
      </c>
      <c r="E179" s="43"/>
      <c r="F179" s="230" t="s">
        <v>421</v>
      </c>
      <c r="G179" s="43"/>
      <c r="H179" s="43"/>
      <c r="I179" s="231"/>
      <c r="J179" s="43"/>
      <c r="K179" s="43"/>
      <c r="L179" s="47"/>
      <c r="M179" s="232"/>
      <c r="N179" s="233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152</v>
      </c>
      <c r="AU179" s="20" t="s">
        <v>82</v>
      </c>
    </row>
    <row r="180" s="13" customFormat="1">
      <c r="A180" s="13"/>
      <c r="B180" s="238"/>
      <c r="C180" s="239"/>
      <c r="D180" s="240" t="s">
        <v>284</v>
      </c>
      <c r="E180" s="241" t="s">
        <v>19</v>
      </c>
      <c r="F180" s="242" t="s">
        <v>521</v>
      </c>
      <c r="G180" s="239"/>
      <c r="H180" s="243">
        <v>75.075000000000003</v>
      </c>
      <c r="I180" s="244"/>
      <c r="J180" s="239"/>
      <c r="K180" s="239"/>
      <c r="L180" s="245"/>
      <c r="M180" s="282"/>
      <c r="N180" s="283"/>
      <c r="O180" s="283"/>
      <c r="P180" s="283"/>
      <c r="Q180" s="283"/>
      <c r="R180" s="283"/>
      <c r="S180" s="283"/>
      <c r="T180" s="28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284</v>
      </c>
      <c r="AU180" s="249" t="s">
        <v>82</v>
      </c>
      <c r="AV180" s="13" t="s">
        <v>82</v>
      </c>
      <c r="AW180" s="13" t="s">
        <v>34</v>
      </c>
      <c r="AX180" s="13" t="s">
        <v>80</v>
      </c>
      <c r="AY180" s="249" t="s">
        <v>142</v>
      </c>
    </row>
    <row r="181" s="2" customFormat="1" ht="6.96" customHeight="1">
      <c r="A181" s="41"/>
      <c r="B181" s="62"/>
      <c r="C181" s="63"/>
      <c r="D181" s="63"/>
      <c r="E181" s="63"/>
      <c r="F181" s="63"/>
      <c r="G181" s="63"/>
      <c r="H181" s="63"/>
      <c r="I181" s="63"/>
      <c r="J181" s="63"/>
      <c r="K181" s="63"/>
      <c r="L181" s="47"/>
      <c r="M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</row>
  </sheetData>
  <sheetProtection sheet="1" autoFilter="0" formatColumns="0" formatRows="0" objects="1" scenarios="1" spinCount="100000" saltValue="WSZYYeYVnlHfFJP2HhNmnA/FdBG6LBP4YpHyDKorB5SDUR3MWomaO8qtfnM+Qas5/e1wPGwxm7ZeGH5ZSeNjpg==" hashValue="IOvIgMXtqjGCOr5y7LTTqUSLyHQES9LA7dH+yJMzwm7GYE2FoqKah0bk4yOsqEwjfaXtdpdyzmTcV8T0ut627g==" algorithmName="SHA-512" password="CC35"/>
  <autoFilter ref="C89:K18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5_01/132255101"/>
    <hyperlink ref="F97" r:id="rId2" display="https://podminky.urs.cz/item/CS_URS_2025_01/162251102"/>
    <hyperlink ref="F102" r:id="rId3" display="https://podminky.urs.cz/item/CS_URS_2025_01/167151101"/>
    <hyperlink ref="F105" r:id="rId4" display="https://podminky.urs.cz/item/CS_URS_2025_01/171251201"/>
    <hyperlink ref="F108" r:id="rId5" display="https://podminky.urs.cz/item/CS_URS_2025_01/174151101"/>
    <hyperlink ref="F112" r:id="rId6" display="https://podminky.urs.cz/item/CS_URS_2025_01/310239411"/>
    <hyperlink ref="F116" r:id="rId7" display="https://podminky.urs.cz/item/CS_URS_2025_01/971033641"/>
    <hyperlink ref="F119" r:id="rId8" display="https://podminky.urs.cz/item/CS_URS_2025_01/981011316"/>
    <hyperlink ref="F126" r:id="rId9" display="https://podminky.urs.cz/item/CS_URS_2025_01/981013211"/>
    <hyperlink ref="F131" r:id="rId10" display="https://podminky.urs.cz/item/CS_URS_2025_01/981013316"/>
    <hyperlink ref="F138" r:id="rId11" display="https://podminky.urs.cz/item/CS_URS_2025_01/981511114"/>
    <hyperlink ref="F144" r:id="rId12" display="https://podminky.urs.cz/item/CS_URS_2025_01/981511116"/>
    <hyperlink ref="F150" r:id="rId13" display="https://podminky.urs.cz/item/CS_URS_2025_01/981513114"/>
    <hyperlink ref="F156" r:id="rId14" display="https://podminky.urs.cz/item/CS_URS_2025_01/981513116"/>
    <hyperlink ref="F164" r:id="rId15" display="https://podminky.urs.cz/item/CS_URS_2025_01/997006002"/>
    <hyperlink ref="F166" r:id="rId16" display="https://podminky.urs.cz/item/CS_URS_2025_01/997006512"/>
    <hyperlink ref="F168" r:id="rId17" display="https://podminky.urs.cz/item/CS_URS_2025_01/997006519"/>
    <hyperlink ref="F171" r:id="rId18" display="https://podminky.urs.cz/item/CS_URS_2025_01/997006551"/>
    <hyperlink ref="F173" r:id="rId19" display="https://podminky.urs.cz/item/CS_URS_2025_01/997013861"/>
    <hyperlink ref="F176" r:id="rId20" display="https://podminky.urs.cz/item/CS_URS_2025_01/997013862"/>
    <hyperlink ref="F179" r:id="rId21" display="https://podminky.urs.cz/item/CS_URS_2025_01/99701387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102</v>
      </c>
      <c r="AZ2" s="285" t="s">
        <v>522</v>
      </c>
      <c r="BA2" s="285" t="s">
        <v>523</v>
      </c>
      <c r="BB2" s="285" t="s">
        <v>19</v>
      </c>
      <c r="BC2" s="285" t="s">
        <v>524</v>
      </c>
      <c r="BD2" s="285" t="s">
        <v>82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82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26.25" customHeight="1">
      <c r="B7" s="23"/>
      <c r="E7" s="147" t="str">
        <f>'Rekapitulace stavby'!K6</f>
        <v>Stavební úpravy a osdtranění části stavby č.p. 3044, ul. Generála Svobody Varnsdorf</v>
      </c>
      <c r="F7" s="146"/>
      <c r="G7" s="146"/>
      <c r="H7" s="146"/>
      <c r="L7" s="23"/>
    </row>
    <row r="8" s="1" customFormat="1" ht="12" customHeight="1">
      <c r="B8" s="23"/>
      <c r="D8" s="146" t="s">
        <v>114</v>
      </c>
      <c r="L8" s="23"/>
    </row>
    <row r="9" s="2" customFormat="1" ht="16.5" customHeight="1">
      <c r="A9" s="41"/>
      <c r="B9" s="47"/>
      <c r="C9" s="41"/>
      <c r="D9" s="41"/>
      <c r="E9" s="147" t="s">
        <v>525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185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526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17. 12. 2024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27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28</v>
      </c>
      <c r="F17" s="41"/>
      <c r="G17" s="41"/>
      <c r="H17" s="41"/>
      <c r="I17" s="146" t="s">
        <v>29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30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29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32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33</v>
      </c>
      <c r="F23" s="41"/>
      <c r="G23" s="41"/>
      <c r="H23" s="41"/>
      <c r="I23" s="146" t="s">
        <v>29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35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33</v>
      </c>
      <c r="F26" s="41"/>
      <c r="G26" s="41"/>
      <c r="H26" s="41"/>
      <c r="I26" s="146" t="s">
        <v>29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36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38</v>
      </c>
      <c r="E32" s="41"/>
      <c r="F32" s="41"/>
      <c r="G32" s="41"/>
      <c r="H32" s="41"/>
      <c r="I32" s="41"/>
      <c r="J32" s="157">
        <f>ROUND(J97,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40</v>
      </c>
      <c r="G34" s="41"/>
      <c r="H34" s="41"/>
      <c r="I34" s="158" t="s">
        <v>39</v>
      </c>
      <c r="J34" s="158" t="s">
        <v>41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42</v>
      </c>
      <c r="E35" s="146" t="s">
        <v>43</v>
      </c>
      <c r="F35" s="160">
        <f>ROUND((SUM(BE97:BE345)),  2)</f>
        <v>0</v>
      </c>
      <c r="G35" s="41"/>
      <c r="H35" s="41"/>
      <c r="I35" s="161">
        <v>0.20999999999999999</v>
      </c>
      <c r="J35" s="160">
        <f>ROUND(((SUM(BE97:BE345))*I35),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44</v>
      </c>
      <c r="F36" s="160">
        <f>ROUND((SUM(BF97:BF345)),  2)</f>
        <v>0</v>
      </c>
      <c r="G36" s="41"/>
      <c r="H36" s="41"/>
      <c r="I36" s="161">
        <v>0.12</v>
      </c>
      <c r="J36" s="160">
        <f>ROUND(((SUM(BF97:BF345))*I36),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45</v>
      </c>
      <c r="F37" s="160">
        <f>ROUND((SUM(BG97:BG345)),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46</v>
      </c>
      <c r="F38" s="160">
        <f>ROUND((SUM(BH97:BH345)),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47</v>
      </c>
      <c r="F39" s="160">
        <f>ROUND((SUM(BI97:BI345)),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48</v>
      </c>
      <c r="E41" s="164"/>
      <c r="F41" s="164"/>
      <c r="G41" s="165" t="s">
        <v>49</v>
      </c>
      <c r="H41" s="166" t="s">
        <v>50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116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3" t="str">
        <f>E7</f>
        <v>Stavební úpravy a osdtranění části stavby č.p. 3044, ul. Generála Svobody Varnsdorf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525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185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02.1 - Stavební úpravy - Část stavby A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st.p.č.k. 2530, k.ú. Varnsdorf</v>
      </c>
      <c r="G56" s="43"/>
      <c r="H56" s="43"/>
      <c r="I56" s="35" t="s">
        <v>23</v>
      </c>
      <c r="J56" s="75" t="str">
        <f>IF(J14="","",J14)</f>
        <v>17. 12. 2024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Město Varnsdorf</v>
      </c>
      <c r="G58" s="43"/>
      <c r="H58" s="43"/>
      <c r="I58" s="35" t="s">
        <v>32</v>
      </c>
      <c r="J58" s="39" t="str">
        <f>E23</f>
        <v>Pavel Hruška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30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>Pavel Hruška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117</v>
      </c>
      <c r="D61" s="175"/>
      <c r="E61" s="175"/>
      <c r="F61" s="175"/>
      <c r="G61" s="175"/>
      <c r="H61" s="175"/>
      <c r="I61" s="175"/>
      <c r="J61" s="176" t="s">
        <v>118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70</v>
      </c>
      <c r="D63" s="43"/>
      <c r="E63" s="43"/>
      <c r="F63" s="43"/>
      <c r="G63" s="43"/>
      <c r="H63" s="43"/>
      <c r="I63" s="43"/>
      <c r="J63" s="105">
        <f>J97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119</v>
      </c>
    </row>
    <row r="64" s="9" customFormat="1" ht="24.96" customHeight="1">
      <c r="A64" s="9"/>
      <c r="B64" s="178"/>
      <c r="C64" s="179"/>
      <c r="D64" s="180" t="s">
        <v>187</v>
      </c>
      <c r="E64" s="181"/>
      <c r="F64" s="181"/>
      <c r="G64" s="181"/>
      <c r="H64" s="181"/>
      <c r="I64" s="181"/>
      <c r="J64" s="182">
        <f>J98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8"/>
      <c r="D65" s="185" t="s">
        <v>188</v>
      </c>
      <c r="E65" s="186"/>
      <c r="F65" s="186"/>
      <c r="G65" s="186"/>
      <c r="H65" s="186"/>
      <c r="I65" s="186"/>
      <c r="J65" s="187">
        <f>J99</f>
        <v>0</v>
      </c>
      <c r="K65" s="128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8"/>
      <c r="D66" s="185" t="s">
        <v>460</v>
      </c>
      <c r="E66" s="186"/>
      <c r="F66" s="186"/>
      <c r="G66" s="186"/>
      <c r="H66" s="186"/>
      <c r="I66" s="186"/>
      <c r="J66" s="187">
        <f>J135</f>
        <v>0</v>
      </c>
      <c r="K66" s="128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8"/>
      <c r="D67" s="185" t="s">
        <v>527</v>
      </c>
      <c r="E67" s="186"/>
      <c r="F67" s="186"/>
      <c r="G67" s="186"/>
      <c r="H67" s="186"/>
      <c r="I67" s="186"/>
      <c r="J67" s="187">
        <f>J155</f>
        <v>0</v>
      </c>
      <c r="K67" s="128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28"/>
      <c r="D68" s="185" t="s">
        <v>528</v>
      </c>
      <c r="E68" s="186"/>
      <c r="F68" s="186"/>
      <c r="G68" s="186"/>
      <c r="H68" s="186"/>
      <c r="I68" s="186"/>
      <c r="J68" s="187">
        <f>J162</f>
        <v>0</v>
      </c>
      <c r="K68" s="128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28"/>
      <c r="D69" s="185" t="s">
        <v>529</v>
      </c>
      <c r="E69" s="186"/>
      <c r="F69" s="186"/>
      <c r="G69" s="186"/>
      <c r="H69" s="186"/>
      <c r="I69" s="186"/>
      <c r="J69" s="187">
        <f>J199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8"/>
      <c r="D70" s="185" t="s">
        <v>189</v>
      </c>
      <c r="E70" s="186"/>
      <c r="F70" s="186"/>
      <c r="G70" s="186"/>
      <c r="H70" s="186"/>
      <c r="I70" s="186"/>
      <c r="J70" s="187">
        <f>J216</f>
        <v>0</v>
      </c>
      <c r="K70" s="128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8"/>
      <c r="D71" s="185" t="s">
        <v>190</v>
      </c>
      <c r="E71" s="186"/>
      <c r="F71" s="186"/>
      <c r="G71" s="186"/>
      <c r="H71" s="186"/>
      <c r="I71" s="186"/>
      <c r="J71" s="187">
        <f>J283</f>
        <v>0</v>
      </c>
      <c r="K71" s="128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8"/>
      <c r="D72" s="185" t="s">
        <v>530</v>
      </c>
      <c r="E72" s="186"/>
      <c r="F72" s="186"/>
      <c r="G72" s="186"/>
      <c r="H72" s="186"/>
      <c r="I72" s="186"/>
      <c r="J72" s="187">
        <f>J301</f>
        <v>0</v>
      </c>
      <c r="K72" s="128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8"/>
      <c r="C73" s="179"/>
      <c r="D73" s="180" t="s">
        <v>531</v>
      </c>
      <c r="E73" s="181"/>
      <c r="F73" s="181"/>
      <c r="G73" s="181"/>
      <c r="H73" s="181"/>
      <c r="I73" s="181"/>
      <c r="J73" s="182">
        <f>J304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4"/>
      <c r="C74" s="128"/>
      <c r="D74" s="185" t="s">
        <v>532</v>
      </c>
      <c r="E74" s="186"/>
      <c r="F74" s="186"/>
      <c r="G74" s="186"/>
      <c r="H74" s="186"/>
      <c r="I74" s="186"/>
      <c r="J74" s="187">
        <f>J305</f>
        <v>0</v>
      </c>
      <c r="K74" s="128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8"/>
      <c r="D75" s="185" t="s">
        <v>533</v>
      </c>
      <c r="E75" s="186"/>
      <c r="F75" s="186"/>
      <c r="G75" s="186"/>
      <c r="H75" s="186"/>
      <c r="I75" s="186"/>
      <c r="J75" s="187">
        <f>J309</f>
        <v>0</v>
      </c>
      <c r="K75" s="128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6" t="s">
        <v>127</v>
      </c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16</v>
      </c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6.25" customHeight="1">
      <c r="A85" s="41"/>
      <c r="B85" s="42"/>
      <c r="C85" s="43"/>
      <c r="D85" s="43"/>
      <c r="E85" s="173" t="str">
        <f>E7</f>
        <v>Stavební úpravy a osdtranění části stavby č.p. 3044, ul. Generála Svobody Varnsdorf</v>
      </c>
      <c r="F85" s="35"/>
      <c r="G85" s="35"/>
      <c r="H85" s="35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4"/>
      <c r="C86" s="35" t="s">
        <v>114</v>
      </c>
      <c r="D86" s="25"/>
      <c r="E86" s="25"/>
      <c r="F86" s="25"/>
      <c r="G86" s="25"/>
      <c r="H86" s="25"/>
      <c r="I86" s="25"/>
      <c r="J86" s="25"/>
      <c r="K86" s="25"/>
      <c r="L86" s="23"/>
    </row>
    <row r="87" s="2" customFormat="1" ht="16.5" customHeight="1">
      <c r="A87" s="41"/>
      <c r="B87" s="42"/>
      <c r="C87" s="43"/>
      <c r="D87" s="43"/>
      <c r="E87" s="173" t="s">
        <v>525</v>
      </c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185</v>
      </c>
      <c r="D88" s="43"/>
      <c r="E88" s="43"/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72" t="str">
        <f>E11</f>
        <v>SO 02.1 - Stavební úpravy - Část stavby A</v>
      </c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21</v>
      </c>
      <c r="D91" s="43"/>
      <c r="E91" s="43"/>
      <c r="F91" s="30" t="str">
        <f>F14</f>
        <v>st.p.č.k. 2530, k.ú. Varnsdorf</v>
      </c>
      <c r="G91" s="43"/>
      <c r="H91" s="43"/>
      <c r="I91" s="35" t="s">
        <v>23</v>
      </c>
      <c r="J91" s="75" t="str">
        <f>IF(J14="","",J14)</f>
        <v>17. 12. 2024</v>
      </c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5" t="s">
        <v>25</v>
      </c>
      <c r="D93" s="43"/>
      <c r="E93" s="43"/>
      <c r="F93" s="30" t="str">
        <f>E17</f>
        <v>Město Varnsdorf</v>
      </c>
      <c r="G93" s="43"/>
      <c r="H93" s="43"/>
      <c r="I93" s="35" t="s">
        <v>32</v>
      </c>
      <c r="J93" s="39" t="str">
        <f>E23</f>
        <v>Pavel Hruška</v>
      </c>
      <c r="K93" s="43"/>
      <c r="L93" s="14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5" t="s">
        <v>30</v>
      </c>
      <c r="D94" s="43"/>
      <c r="E94" s="43"/>
      <c r="F94" s="30" t="str">
        <f>IF(E20="","",E20)</f>
        <v>Vyplň údaj</v>
      </c>
      <c r="G94" s="43"/>
      <c r="H94" s="43"/>
      <c r="I94" s="35" t="s">
        <v>35</v>
      </c>
      <c r="J94" s="39" t="str">
        <f>E26</f>
        <v>Pavel Hruška</v>
      </c>
      <c r="K94" s="43"/>
      <c r="L94" s="14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48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11" customFormat="1" ht="29.28" customHeight="1">
      <c r="A96" s="189"/>
      <c r="B96" s="190"/>
      <c r="C96" s="191" t="s">
        <v>128</v>
      </c>
      <c r="D96" s="192" t="s">
        <v>57</v>
      </c>
      <c r="E96" s="192" t="s">
        <v>53</v>
      </c>
      <c r="F96" s="192" t="s">
        <v>54</v>
      </c>
      <c r="G96" s="192" t="s">
        <v>129</v>
      </c>
      <c r="H96" s="192" t="s">
        <v>130</v>
      </c>
      <c r="I96" s="192" t="s">
        <v>131</v>
      </c>
      <c r="J96" s="192" t="s">
        <v>118</v>
      </c>
      <c r="K96" s="193" t="s">
        <v>132</v>
      </c>
      <c r="L96" s="194"/>
      <c r="M96" s="95" t="s">
        <v>19</v>
      </c>
      <c r="N96" s="96" t="s">
        <v>42</v>
      </c>
      <c r="O96" s="96" t="s">
        <v>133</v>
      </c>
      <c r="P96" s="96" t="s">
        <v>134</v>
      </c>
      <c r="Q96" s="96" t="s">
        <v>135</v>
      </c>
      <c r="R96" s="96" t="s">
        <v>136</v>
      </c>
      <c r="S96" s="96" t="s">
        <v>137</v>
      </c>
      <c r="T96" s="97" t="s">
        <v>138</v>
      </c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</row>
    <row r="97" s="2" customFormat="1" ht="22.8" customHeight="1">
      <c r="A97" s="41"/>
      <c r="B97" s="42"/>
      <c r="C97" s="102" t="s">
        <v>139</v>
      </c>
      <c r="D97" s="43"/>
      <c r="E97" s="43"/>
      <c r="F97" s="43"/>
      <c r="G97" s="43"/>
      <c r="H97" s="43"/>
      <c r="I97" s="43"/>
      <c r="J97" s="195">
        <f>BK97</f>
        <v>0</v>
      </c>
      <c r="K97" s="43"/>
      <c r="L97" s="47"/>
      <c r="M97" s="98"/>
      <c r="N97" s="196"/>
      <c r="O97" s="99"/>
      <c r="P97" s="197">
        <f>P98+P304</f>
        <v>0</v>
      </c>
      <c r="Q97" s="99"/>
      <c r="R97" s="197">
        <f>R98+R304</f>
        <v>38.464730750000008</v>
      </c>
      <c r="S97" s="99"/>
      <c r="T97" s="198">
        <f>T98+T304</f>
        <v>14.252206230000001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71</v>
      </c>
      <c r="AU97" s="20" t="s">
        <v>119</v>
      </c>
      <c r="BK97" s="199">
        <f>BK98+BK304</f>
        <v>0</v>
      </c>
    </row>
    <row r="98" s="12" customFormat="1" ht="25.92" customHeight="1">
      <c r="A98" s="12"/>
      <c r="B98" s="200"/>
      <c r="C98" s="201"/>
      <c r="D98" s="202" t="s">
        <v>71</v>
      </c>
      <c r="E98" s="203" t="s">
        <v>191</v>
      </c>
      <c r="F98" s="203" t="s">
        <v>192</v>
      </c>
      <c r="G98" s="201"/>
      <c r="H98" s="201"/>
      <c r="I98" s="204"/>
      <c r="J98" s="205">
        <f>BK98</f>
        <v>0</v>
      </c>
      <c r="K98" s="201"/>
      <c r="L98" s="206"/>
      <c r="M98" s="207"/>
      <c r="N98" s="208"/>
      <c r="O98" s="208"/>
      <c r="P98" s="209">
        <f>P99+P135+P155+P162+P199+P216+P283+P301</f>
        <v>0</v>
      </c>
      <c r="Q98" s="208"/>
      <c r="R98" s="209">
        <f>R99+R135+R155+R162+R199+R216+R283+R301</f>
        <v>38.301265750000006</v>
      </c>
      <c r="S98" s="208"/>
      <c r="T98" s="210">
        <f>T99+T135+T155+T162+T199+T216+T283+T301</f>
        <v>14.147184230000001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1" t="s">
        <v>80</v>
      </c>
      <c r="AT98" s="212" t="s">
        <v>71</v>
      </c>
      <c r="AU98" s="212" t="s">
        <v>72</v>
      </c>
      <c r="AY98" s="211" t="s">
        <v>142</v>
      </c>
      <c r="BK98" s="213">
        <f>BK99+BK135+BK155+BK162+BK199+BK216+BK283+BK301</f>
        <v>0</v>
      </c>
    </row>
    <row r="99" s="12" customFormat="1" ht="22.8" customHeight="1">
      <c r="A99" s="12"/>
      <c r="B99" s="200"/>
      <c r="C99" s="201"/>
      <c r="D99" s="202" t="s">
        <v>71</v>
      </c>
      <c r="E99" s="214" t="s">
        <v>80</v>
      </c>
      <c r="F99" s="214" t="s">
        <v>193</v>
      </c>
      <c r="G99" s="201"/>
      <c r="H99" s="201"/>
      <c r="I99" s="204"/>
      <c r="J99" s="215">
        <f>BK99</f>
        <v>0</v>
      </c>
      <c r="K99" s="201"/>
      <c r="L99" s="206"/>
      <c r="M99" s="207"/>
      <c r="N99" s="208"/>
      <c r="O99" s="208"/>
      <c r="P99" s="209">
        <f>SUM(P100:P134)</f>
        <v>0</v>
      </c>
      <c r="Q99" s="208"/>
      <c r="R99" s="209">
        <f>SUM(R100:R134)</f>
        <v>3.6000000000000001</v>
      </c>
      <c r="S99" s="208"/>
      <c r="T99" s="210">
        <f>SUM(T100:T134)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1" t="s">
        <v>80</v>
      </c>
      <c r="AT99" s="212" t="s">
        <v>71</v>
      </c>
      <c r="AU99" s="212" t="s">
        <v>80</v>
      </c>
      <c r="AY99" s="211" t="s">
        <v>142</v>
      </c>
      <c r="BK99" s="213">
        <f>SUM(BK100:BK134)</f>
        <v>0</v>
      </c>
    </row>
    <row r="100" s="2" customFormat="1" ht="37.8" customHeight="1">
      <c r="A100" s="41"/>
      <c r="B100" s="42"/>
      <c r="C100" s="216" t="s">
        <v>80</v>
      </c>
      <c r="D100" s="216" t="s">
        <v>145</v>
      </c>
      <c r="E100" s="217" t="s">
        <v>534</v>
      </c>
      <c r="F100" s="218" t="s">
        <v>535</v>
      </c>
      <c r="G100" s="219" t="s">
        <v>281</v>
      </c>
      <c r="H100" s="220">
        <v>2.2000000000000002</v>
      </c>
      <c r="I100" s="221"/>
      <c r="J100" s="222">
        <f>ROUND(I100*H100,2)</f>
        <v>0</v>
      </c>
      <c r="K100" s="218" t="s">
        <v>149</v>
      </c>
      <c r="L100" s="47"/>
      <c r="M100" s="223" t="s">
        <v>19</v>
      </c>
      <c r="N100" s="224" t="s">
        <v>43</v>
      </c>
      <c r="O100" s="87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7" t="s">
        <v>167</v>
      </c>
      <c r="AT100" s="227" t="s">
        <v>145</v>
      </c>
      <c r="AU100" s="227" t="s">
        <v>82</v>
      </c>
      <c r="AY100" s="20" t="s">
        <v>142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80</v>
      </c>
      <c r="BK100" s="228">
        <f>ROUND(I100*H100,2)</f>
        <v>0</v>
      </c>
      <c r="BL100" s="20" t="s">
        <v>167</v>
      </c>
      <c r="BM100" s="227" t="s">
        <v>536</v>
      </c>
    </row>
    <row r="101" s="2" customFormat="1">
      <c r="A101" s="41"/>
      <c r="B101" s="42"/>
      <c r="C101" s="43"/>
      <c r="D101" s="229" t="s">
        <v>152</v>
      </c>
      <c r="E101" s="43"/>
      <c r="F101" s="230" t="s">
        <v>537</v>
      </c>
      <c r="G101" s="43"/>
      <c r="H101" s="43"/>
      <c r="I101" s="231"/>
      <c r="J101" s="43"/>
      <c r="K101" s="43"/>
      <c r="L101" s="47"/>
      <c r="M101" s="232"/>
      <c r="N101" s="23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152</v>
      </c>
      <c r="AU101" s="20" t="s">
        <v>82</v>
      </c>
    </row>
    <row r="102" s="13" customFormat="1">
      <c r="A102" s="13"/>
      <c r="B102" s="238"/>
      <c r="C102" s="239"/>
      <c r="D102" s="240" t="s">
        <v>284</v>
      </c>
      <c r="E102" s="241" t="s">
        <v>19</v>
      </c>
      <c r="F102" s="242" t="s">
        <v>538</v>
      </c>
      <c r="G102" s="239"/>
      <c r="H102" s="243">
        <v>1</v>
      </c>
      <c r="I102" s="244"/>
      <c r="J102" s="239"/>
      <c r="K102" s="239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284</v>
      </c>
      <c r="AU102" s="249" t="s">
        <v>82</v>
      </c>
      <c r="AV102" s="13" t="s">
        <v>82</v>
      </c>
      <c r="AW102" s="13" t="s">
        <v>34</v>
      </c>
      <c r="AX102" s="13" t="s">
        <v>72</v>
      </c>
      <c r="AY102" s="249" t="s">
        <v>142</v>
      </c>
    </row>
    <row r="103" s="13" customFormat="1">
      <c r="A103" s="13"/>
      <c r="B103" s="238"/>
      <c r="C103" s="239"/>
      <c r="D103" s="240" t="s">
        <v>284</v>
      </c>
      <c r="E103" s="241" t="s">
        <v>19</v>
      </c>
      <c r="F103" s="242" t="s">
        <v>539</v>
      </c>
      <c r="G103" s="239"/>
      <c r="H103" s="243">
        <v>1.2</v>
      </c>
      <c r="I103" s="244"/>
      <c r="J103" s="239"/>
      <c r="K103" s="239"/>
      <c r="L103" s="245"/>
      <c r="M103" s="246"/>
      <c r="N103" s="247"/>
      <c r="O103" s="247"/>
      <c r="P103" s="247"/>
      <c r="Q103" s="247"/>
      <c r="R103" s="247"/>
      <c r="S103" s="247"/>
      <c r="T103" s="24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9" t="s">
        <v>284</v>
      </c>
      <c r="AU103" s="249" t="s">
        <v>82</v>
      </c>
      <c r="AV103" s="13" t="s">
        <v>82</v>
      </c>
      <c r="AW103" s="13" t="s">
        <v>34</v>
      </c>
      <c r="AX103" s="13" t="s">
        <v>72</v>
      </c>
      <c r="AY103" s="249" t="s">
        <v>142</v>
      </c>
    </row>
    <row r="104" s="14" customFormat="1">
      <c r="A104" s="14"/>
      <c r="B104" s="250"/>
      <c r="C104" s="251"/>
      <c r="D104" s="240" t="s">
        <v>284</v>
      </c>
      <c r="E104" s="252" t="s">
        <v>19</v>
      </c>
      <c r="F104" s="253" t="s">
        <v>293</v>
      </c>
      <c r="G104" s="251"/>
      <c r="H104" s="254">
        <v>2.2000000000000002</v>
      </c>
      <c r="I104" s="255"/>
      <c r="J104" s="251"/>
      <c r="K104" s="251"/>
      <c r="L104" s="256"/>
      <c r="M104" s="257"/>
      <c r="N104" s="258"/>
      <c r="O104" s="258"/>
      <c r="P104" s="258"/>
      <c r="Q104" s="258"/>
      <c r="R104" s="258"/>
      <c r="S104" s="258"/>
      <c r="T104" s="25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0" t="s">
        <v>284</v>
      </c>
      <c r="AU104" s="260" t="s">
        <v>82</v>
      </c>
      <c r="AV104" s="14" t="s">
        <v>167</v>
      </c>
      <c r="AW104" s="14" t="s">
        <v>34</v>
      </c>
      <c r="AX104" s="14" t="s">
        <v>80</v>
      </c>
      <c r="AY104" s="260" t="s">
        <v>142</v>
      </c>
    </row>
    <row r="105" s="2" customFormat="1" ht="44.25" customHeight="1">
      <c r="A105" s="41"/>
      <c r="B105" s="42"/>
      <c r="C105" s="216" t="s">
        <v>82</v>
      </c>
      <c r="D105" s="216" t="s">
        <v>145</v>
      </c>
      <c r="E105" s="217" t="s">
        <v>540</v>
      </c>
      <c r="F105" s="218" t="s">
        <v>541</v>
      </c>
      <c r="G105" s="219" t="s">
        <v>281</v>
      </c>
      <c r="H105" s="220">
        <v>2.8799999999999999</v>
      </c>
      <c r="I105" s="221"/>
      <c r="J105" s="222">
        <f>ROUND(I105*H105,2)</f>
        <v>0</v>
      </c>
      <c r="K105" s="218" t="s">
        <v>149</v>
      </c>
      <c r="L105" s="47"/>
      <c r="M105" s="223" t="s">
        <v>19</v>
      </c>
      <c r="N105" s="224" t="s">
        <v>43</v>
      </c>
      <c r="O105" s="87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7" t="s">
        <v>167</v>
      </c>
      <c r="AT105" s="227" t="s">
        <v>145</v>
      </c>
      <c r="AU105" s="227" t="s">
        <v>82</v>
      </c>
      <c r="AY105" s="20" t="s">
        <v>142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80</v>
      </c>
      <c r="BK105" s="228">
        <f>ROUND(I105*H105,2)</f>
        <v>0</v>
      </c>
      <c r="BL105" s="20" t="s">
        <v>167</v>
      </c>
      <c r="BM105" s="227" t="s">
        <v>542</v>
      </c>
    </row>
    <row r="106" s="2" customFormat="1">
      <c r="A106" s="41"/>
      <c r="B106" s="42"/>
      <c r="C106" s="43"/>
      <c r="D106" s="229" t="s">
        <v>152</v>
      </c>
      <c r="E106" s="43"/>
      <c r="F106" s="230" t="s">
        <v>543</v>
      </c>
      <c r="G106" s="43"/>
      <c r="H106" s="43"/>
      <c r="I106" s="231"/>
      <c r="J106" s="43"/>
      <c r="K106" s="43"/>
      <c r="L106" s="47"/>
      <c r="M106" s="232"/>
      <c r="N106" s="233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152</v>
      </c>
      <c r="AU106" s="20" t="s">
        <v>82</v>
      </c>
    </row>
    <row r="107" s="13" customFormat="1">
      <c r="A107" s="13"/>
      <c r="B107" s="238"/>
      <c r="C107" s="239"/>
      <c r="D107" s="240" t="s">
        <v>284</v>
      </c>
      <c r="E107" s="241" t="s">
        <v>19</v>
      </c>
      <c r="F107" s="242" t="s">
        <v>544</v>
      </c>
      <c r="G107" s="239"/>
      <c r="H107" s="243">
        <v>2.8799999999999999</v>
      </c>
      <c r="I107" s="244"/>
      <c r="J107" s="239"/>
      <c r="K107" s="239"/>
      <c r="L107" s="245"/>
      <c r="M107" s="246"/>
      <c r="N107" s="247"/>
      <c r="O107" s="247"/>
      <c r="P107" s="247"/>
      <c r="Q107" s="247"/>
      <c r="R107" s="247"/>
      <c r="S107" s="247"/>
      <c r="T107" s="24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9" t="s">
        <v>284</v>
      </c>
      <c r="AU107" s="249" t="s">
        <v>82</v>
      </c>
      <c r="AV107" s="13" t="s">
        <v>82</v>
      </c>
      <c r="AW107" s="13" t="s">
        <v>34</v>
      </c>
      <c r="AX107" s="13" t="s">
        <v>80</v>
      </c>
      <c r="AY107" s="249" t="s">
        <v>142</v>
      </c>
    </row>
    <row r="108" s="2" customFormat="1" ht="62.7" customHeight="1">
      <c r="A108" s="41"/>
      <c r="B108" s="42"/>
      <c r="C108" s="216" t="s">
        <v>107</v>
      </c>
      <c r="D108" s="216" t="s">
        <v>145</v>
      </c>
      <c r="E108" s="217" t="s">
        <v>303</v>
      </c>
      <c r="F108" s="218" t="s">
        <v>304</v>
      </c>
      <c r="G108" s="219" t="s">
        <v>281</v>
      </c>
      <c r="H108" s="220">
        <v>2.3999999999999999</v>
      </c>
      <c r="I108" s="221"/>
      <c r="J108" s="222">
        <f>ROUND(I108*H108,2)</f>
        <v>0</v>
      </c>
      <c r="K108" s="218" t="s">
        <v>149</v>
      </c>
      <c r="L108" s="47"/>
      <c r="M108" s="223" t="s">
        <v>19</v>
      </c>
      <c r="N108" s="224" t="s">
        <v>43</v>
      </c>
      <c r="O108" s="87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7" t="s">
        <v>167</v>
      </c>
      <c r="AT108" s="227" t="s">
        <v>145</v>
      </c>
      <c r="AU108" s="227" t="s">
        <v>82</v>
      </c>
      <c r="AY108" s="20" t="s">
        <v>142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80</v>
      </c>
      <c r="BK108" s="228">
        <f>ROUND(I108*H108,2)</f>
        <v>0</v>
      </c>
      <c r="BL108" s="20" t="s">
        <v>167</v>
      </c>
      <c r="BM108" s="227" t="s">
        <v>545</v>
      </c>
    </row>
    <row r="109" s="2" customFormat="1">
      <c r="A109" s="41"/>
      <c r="B109" s="42"/>
      <c r="C109" s="43"/>
      <c r="D109" s="229" t="s">
        <v>152</v>
      </c>
      <c r="E109" s="43"/>
      <c r="F109" s="230" t="s">
        <v>306</v>
      </c>
      <c r="G109" s="43"/>
      <c r="H109" s="43"/>
      <c r="I109" s="231"/>
      <c r="J109" s="43"/>
      <c r="K109" s="43"/>
      <c r="L109" s="47"/>
      <c r="M109" s="232"/>
      <c r="N109" s="233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152</v>
      </c>
      <c r="AU109" s="20" t="s">
        <v>82</v>
      </c>
    </row>
    <row r="110" s="13" customFormat="1">
      <c r="A110" s="13"/>
      <c r="B110" s="238"/>
      <c r="C110" s="239"/>
      <c r="D110" s="240" t="s">
        <v>284</v>
      </c>
      <c r="E110" s="241" t="s">
        <v>19</v>
      </c>
      <c r="F110" s="242" t="s">
        <v>546</v>
      </c>
      <c r="G110" s="239"/>
      <c r="H110" s="243">
        <v>2.3999999999999999</v>
      </c>
      <c r="I110" s="244"/>
      <c r="J110" s="239"/>
      <c r="K110" s="239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284</v>
      </c>
      <c r="AU110" s="249" t="s">
        <v>82</v>
      </c>
      <c r="AV110" s="13" t="s">
        <v>82</v>
      </c>
      <c r="AW110" s="13" t="s">
        <v>34</v>
      </c>
      <c r="AX110" s="13" t="s">
        <v>80</v>
      </c>
      <c r="AY110" s="249" t="s">
        <v>142</v>
      </c>
    </row>
    <row r="111" s="2" customFormat="1" ht="66.75" customHeight="1">
      <c r="A111" s="41"/>
      <c r="B111" s="42"/>
      <c r="C111" s="216" t="s">
        <v>167</v>
      </c>
      <c r="D111" s="216" t="s">
        <v>145</v>
      </c>
      <c r="E111" s="217" t="s">
        <v>308</v>
      </c>
      <c r="F111" s="218" t="s">
        <v>309</v>
      </c>
      <c r="G111" s="219" t="s">
        <v>281</v>
      </c>
      <c r="H111" s="220">
        <v>72</v>
      </c>
      <c r="I111" s="221"/>
      <c r="J111" s="222">
        <f>ROUND(I111*H111,2)</f>
        <v>0</v>
      </c>
      <c r="K111" s="218" t="s">
        <v>149</v>
      </c>
      <c r="L111" s="47"/>
      <c r="M111" s="223" t="s">
        <v>19</v>
      </c>
      <c r="N111" s="224" t="s">
        <v>43</v>
      </c>
      <c r="O111" s="87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7" t="s">
        <v>167</v>
      </c>
      <c r="AT111" s="227" t="s">
        <v>145</v>
      </c>
      <c r="AU111" s="227" t="s">
        <v>82</v>
      </c>
      <c r="AY111" s="20" t="s">
        <v>142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80</v>
      </c>
      <c r="BK111" s="228">
        <f>ROUND(I111*H111,2)</f>
        <v>0</v>
      </c>
      <c r="BL111" s="20" t="s">
        <v>167</v>
      </c>
      <c r="BM111" s="227" t="s">
        <v>547</v>
      </c>
    </row>
    <row r="112" s="2" customFormat="1">
      <c r="A112" s="41"/>
      <c r="B112" s="42"/>
      <c r="C112" s="43"/>
      <c r="D112" s="229" t="s">
        <v>152</v>
      </c>
      <c r="E112" s="43"/>
      <c r="F112" s="230" t="s">
        <v>311</v>
      </c>
      <c r="G112" s="43"/>
      <c r="H112" s="43"/>
      <c r="I112" s="231"/>
      <c r="J112" s="43"/>
      <c r="K112" s="43"/>
      <c r="L112" s="47"/>
      <c r="M112" s="232"/>
      <c r="N112" s="23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152</v>
      </c>
      <c r="AU112" s="20" t="s">
        <v>82</v>
      </c>
    </row>
    <row r="113" s="13" customFormat="1">
      <c r="A113" s="13"/>
      <c r="B113" s="238"/>
      <c r="C113" s="239"/>
      <c r="D113" s="240" t="s">
        <v>284</v>
      </c>
      <c r="E113" s="241" t="s">
        <v>19</v>
      </c>
      <c r="F113" s="242" t="s">
        <v>546</v>
      </c>
      <c r="G113" s="239"/>
      <c r="H113" s="243">
        <v>2.3999999999999999</v>
      </c>
      <c r="I113" s="244"/>
      <c r="J113" s="239"/>
      <c r="K113" s="239"/>
      <c r="L113" s="245"/>
      <c r="M113" s="246"/>
      <c r="N113" s="247"/>
      <c r="O113" s="247"/>
      <c r="P113" s="247"/>
      <c r="Q113" s="247"/>
      <c r="R113" s="247"/>
      <c r="S113" s="247"/>
      <c r="T113" s="24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9" t="s">
        <v>284</v>
      </c>
      <c r="AU113" s="249" t="s">
        <v>82</v>
      </c>
      <c r="AV113" s="13" t="s">
        <v>82</v>
      </c>
      <c r="AW113" s="13" t="s">
        <v>34</v>
      </c>
      <c r="AX113" s="13" t="s">
        <v>80</v>
      </c>
      <c r="AY113" s="249" t="s">
        <v>142</v>
      </c>
    </row>
    <row r="114" s="13" customFormat="1">
      <c r="A114" s="13"/>
      <c r="B114" s="238"/>
      <c r="C114" s="239"/>
      <c r="D114" s="240" t="s">
        <v>284</v>
      </c>
      <c r="E114" s="239"/>
      <c r="F114" s="242" t="s">
        <v>548</v>
      </c>
      <c r="G114" s="239"/>
      <c r="H114" s="243">
        <v>72</v>
      </c>
      <c r="I114" s="244"/>
      <c r="J114" s="239"/>
      <c r="K114" s="239"/>
      <c r="L114" s="245"/>
      <c r="M114" s="246"/>
      <c r="N114" s="247"/>
      <c r="O114" s="247"/>
      <c r="P114" s="247"/>
      <c r="Q114" s="247"/>
      <c r="R114" s="247"/>
      <c r="S114" s="247"/>
      <c r="T114" s="24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9" t="s">
        <v>284</v>
      </c>
      <c r="AU114" s="249" t="s">
        <v>82</v>
      </c>
      <c r="AV114" s="13" t="s">
        <v>82</v>
      </c>
      <c r="AW114" s="13" t="s">
        <v>4</v>
      </c>
      <c r="AX114" s="13" t="s">
        <v>80</v>
      </c>
      <c r="AY114" s="249" t="s">
        <v>142</v>
      </c>
    </row>
    <row r="115" s="2" customFormat="1" ht="37.8" customHeight="1">
      <c r="A115" s="41"/>
      <c r="B115" s="42"/>
      <c r="C115" s="216" t="s">
        <v>141</v>
      </c>
      <c r="D115" s="216" t="s">
        <v>145</v>
      </c>
      <c r="E115" s="217" t="s">
        <v>549</v>
      </c>
      <c r="F115" s="218" t="s">
        <v>550</v>
      </c>
      <c r="G115" s="219" t="s">
        <v>281</v>
      </c>
      <c r="H115" s="220">
        <v>2.3999999999999999</v>
      </c>
      <c r="I115" s="221"/>
      <c r="J115" s="222">
        <f>ROUND(I115*H115,2)</f>
        <v>0</v>
      </c>
      <c r="K115" s="218" t="s">
        <v>149</v>
      </c>
      <c r="L115" s="47"/>
      <c r="M115" s="223" t="s">
        <v>19</v>
      </c>
      <c r="N115" s="224" t="s">
        <v>43</v>
      </c>
      <c r="O115" s="87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7" t="s">
        <v>167</v>
      </c>
      <c r="AT115" s="227" t="s">
        <v>145</v>
      </c>
      <c r="AU115" s="227" t="s">
        <v>82</v>
      </c>
      <c r="AY115" s="20" t="s">
        <v>142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80</v>
      </c>
      <c r="BK115" s="228">
        <f>ROUND(I115*H115,2)</f>
        <v>0</v>
      </c>
      <c r="BL115" s="20" t="s">
        <v>167</v>
      </c>
      <c r="BM115" s="227" t="s">
        <v>551</v>
      </c>
    </row>
    <row r="116" s="2" customFormat="1">
      <c r="A116" s="41"/>
      <c r="B116" s="42"/>
      <c r="C116" s="43"/>
      <c r="D116" s="229" t="s">
        <v>152</v>
      </c>
      <c r="E116" s="43"/>
      <c r="F116" s="230" t="s">
        <v>552</v>
      </c>
      <c r="G116" s="43"/>
      <c r="H116" s="43"/>
      <c r="I116" s="231"/>
      <c r="J116" s="43"/>
      <c r="K116" s="43"/>
      <c r="L116" s="47"/>
      <c r="M116" s="232"/>
      <c r="N116" s="233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152</v>
      </c>
      <c r="AU116" s="20" t="s">
        <v>82</v>
      </c>
    </row>
    <row r="117" s="2" customFormat="1" ht="44.25" customHeight="1">
      <c r="A117" s="41"/>
      <c r="B117" s="42"/>
      <c r="C117" s="216" t="s">
        <v>179</v>
      </c>
      <c r="D117" s="216" t="s">
        <v>145</v>
      </c>
      <c r="E117" s="217" t="s">
        <v>318</v>
      </c>
      <c r="F117" s="218" t="s">
        <v>319</v>
      </c>
      <c r="G117" s="219" t="s">
        <v>320</v>
      </c>
      <c r="H117" s="220">
        <v>4.7999999999999998</v>
      </c>
      <c r="I117" s="221"/>
      <c r="J117" s="222">
        <f>ROUND(I117*H117,2)</f>
        <v>0</v>
      </c>
      <c r="K117" s="218" t="s">
        <v>149</v>
      </c>
      <c r="L117" s="47"/>
      <c r="M117" s="223" t="s">
        <v>19</v>
      </c>
      <c r="N117" s="224" t="s">
        <v>43</v>
      </c>
      <c r="O117" s="87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7" t="s">
        <v>167</v>
      </c>
      <c r="AT117" s="227" t="s">
        <v>145</v>
      </c>
      <c r="AU117" s="227" t="s">
        <v>82</v>
      </c>
      <c r="AY117" s="20" t="s">
        <v>142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80</v>
      </c>
      <c r="BK117" s="228">
        <f>ROUND(I117*H117,2)</f>
        <v>0</v>
      </c>
      <c r="BL117" s="20" t="s">
        <v>167</v>
      </c>
      <c r="BM117" s="227" t="s">
        <v>553</v>
      </c>
    </row>
    <row r="118" s="2" customFormat="1">
      <c r="A118" s="41"/>
      <c r="B118" s="42"/>
      <c r="C118" s="43"/>
      <c r="D118" s="229" t="s">
        <v>152</v>
      </c>
      <c r="E118" s="43"/>
      <c r="F118" s="230" t="s">
        <v>322</v>
      </c>
      <c r="G118" s="43"/>
      <c r="H118" s="43"/>
      <c r="I118" s="231"/>
      <c r="J118" s="43"/>
      <c r="K118" s="43"/>
      <c r="L118" s="47"/>
      <c r="M118" s="232"/>
      <c r="N118" s="233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152</v>
      </c>
      <c r="AU118" s="20" t="s">
        <v>82</v>
      </c>
    </row>
    <row r="119" s="13" customFormat="1">
      <c r="A119" s="13"/>
      <c r="B119" s="238"/>
      <c r="C119" s="239"/>
      <c r="D119" s="240" t="s">
        <v>284</v>
      </c>
      <c r="E119" s="241" t="s">
        <v>19</v>
      </c>
      <c r="F119" s="242" t="s">
        <v>546</v>
      </c>
      <c r="G119" s="239"/>
      <c r="H119" s="243">
        <v>2.3999999999999999</v>
      </c>
      <c r="I119" s="244"/>
      <c r="J119" s="239"/>
      <c r="K119" s="239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284</v>
      </c>
      <c r="AU119" s="249" t="s">
        <v>82</v>
      </c>
      <c r="AV119" s="13" t="s">
        <v>82</v>
      </c>
      <c r="AW119" s="13" t="s">
        <v>34</v>
      </c>
      <c r="AX119" s="13" t="s">
        <v>80</v>
      </c>
      <c r="AY119" s="249" t="s">
        <v>142</v>
      </c>
    </row>
    <row r="120" s="13" customFormat="1">
      <c r="A120" s="13"/>
      <c r="B120" s="238"/>
      <c r="C120" s="239"/>
      <c r="D120" s="240" t="s">
        <v>284</v>
      </c>
      <c r="E120" s="239"/>
      <c r="F120" s="242" t="s">
        <v>554</v>
      </c>
      <c r="G120" s="239"/>
      <c r="H120" s="243">
        <v>4.7999999999999998</v>
      </c>
      <c r="I120" s="244"/>
      <c r="J120" s="239"/>
      <c r="K120" s="239"/>
      <c r="L120" s="245"/>
      <c r="M120" s="246"/>
      <c r="N120" s="247"/>
      <c r="O120" s="247"/>
      <c r="P120" s="247"/>
      <c r="Q120" s="247"/>
      <c r="R120" s="247"/>
      <c r="S120" s="247"/>
      <c r="T120" s="24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9" t="s">
        <v>284</v>
      </c>
      <c r="AU120" s="249" t="s">
        <v>82</v>
      </c>
      <c r="AV120" s="13" t="s">
        <v>82</v>
      </c>
      <c r="AW120" s="13" t="s">
        <v>4</v>
      </c>
      <c r="AX120" s="13" t="s">
        <v>80</v>
      </c>
      <c r="AY120" s="249" t="s">
        <v>142</v>
      </c>
    </row>
    <row r="121" s="2" customFormat="1" ht="37.8" customHeight="1">
      <c r="A121" s="41"/>
      <c r="B121" s="42"/>
      <c r="C121" s="216" t="s">
        <v>219</v>
      </c>
      <c r="D121" s="216" t="s">
        <v>145</v>
      </c>
      <c r="E121" s="217" t="s">
        <v>325</v>
      </c>
      <c r="F121" s="218" t="s">
        <v>326</v>
      </c>
      <c r="G121" s="219" t="s">
        <v>281</v>
      </c>
      <c r="H121" s="220">
        <v>5.0800000000000001</v>
      </c>
      <c r="I121" s="221"/>
      <c r="J121" s="222">
        <f>ROUND(I121*H121,2)</f>
        <v>0</v>
      </c>
      <c r="K121" s="218" t="s">
        <v>149</v>
      </c>
      <c r="L121" s="47"/>
      <c r="M121" s="223" t="s">
        <v>19</v>
      </c>
      <c r="N121" s="224" t="s">
        <v>43</v>
      </c>
      <c r="O121" s="87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7" t="s">
        <v>167</v>
      </c>
      <c r="AT121" s="227" t="s">
        <v>145</v>
      </c>
      <c r="AU121" s="227" t="s">
        <v>82</v>
      </c>
      <c r="AY121" s="20" t="s">
        <v>142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80</v>
      </c>
      <c r="BK121" s="228">
        <f>ROUND(I121*H121,2)</f>
        <v>0</v>
      </c>
      <c r="BL121" s="20" t="s">
        <v>167</v>
      </c>
      <c r="BM121" s="227" t="s">
        <v>555</v>
      </c>
    </row>
    <row r="122" s="2" customFormat="1">
      <c r="A122" s="41"/>
      <c r="B122" s="42"/>
      <c r="C122" s="43"/>
      <c r="D122" s="229" t="s">
        <v>152</v>
      </c>
      <c r="E122" s="43"/>
      <c r="F122" s="230" t="s">
        <v>328</v>
      </c>
      <c r="G122" s="43"/>
      <c r="H122" s="43"/>
      <c r="I122" s="231"/>
      <c r="J122" s="43"/>
      <c r="K122" s="43"/>
      <c r="L122" s="47"/>
      <c r="M122" s="232"/>
      <c r="N122" s="233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152</v>
      </c>
      <c r="AU122" s="20" t="s">
        <v>82</v>
      </c>
    </row>
    <row r="123" s="13" customFormat="1">
      <c r="A123" s="13"/>
      <c r="B123" s="238"/>
      <c r="C123" s="239"/>
      <c r="D123" s="240" t="s">
        <v>284</v>
      </c>
      <c r="E123" s="241" t="s">
        <v>19</v>
      </c>
      <c r="F123" s="242" t="s">
        <v>556</v>
      </c>
      <c r="G123" s="239"/>
      <c r="H123" s="243">
        <v>5.0800000000000001</v>
      </c>
      <c r="I123" s="244"/>
      <c r="J123" s="239"/>
      <c r="K123" s="239"/>
      <c r="L123" s="245"/>
      <c r="M123" s="246"/>
      <c r="N123" s="247"/>
      <c r="O123" s="247"/>
      <c r="P123" s="247"/>
      <c r="Q123" s="247"/>
      <c r="R123" s="247"/>
      <c r="S123" s="247"/>
      <c r="T123" s="24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9" t="s">
        <v>284</v>
      </c>
      <c r="AU123" s="249" t="s">
        <v>82</v>
      </c>
      <c r="AV123" s="13" t="s">
        <v>82</v>
      </c>
      <c r="AW123" s="13" t="s">
        <v>34</v>
      </c>
      <c r="AX123" s="13" t="s">
        <v>80</v>
      </c>
      <c r="AY123" s="249" t="s">
        <v>142</v>
      </c>
    </row>
    <row r="124" s="2" customFormat="1" ht="44.25" customHeight="1">
      <c r="A124" s="41"/>
      <c r="B124" s="42"/>
      <c r="C124" s="216" t="s">
        <v>224</v>
      </c>
      <c r="D124" s="216" t="s">
        <v>145</v>
      </c>
      <c r="E124" s="217" t="s">
        <v>557</v>
      </c>
      <c r="F124" s="218" t="s">
        <v>558</v>
      </c>
      <c r="G124" s="219" t="s">
        <v>281</v>
      </c>
      <c r="H124" s="220">
        <v>2.6800000000000002</v>
      </c>
      <c r="I124" s="221"/>
      <c r="J124" s="222">
        <f>ROUND(I124*H124,2)</f>
        <v>0</v>
      </c>
      <c r="K124" s="218" t="s">
        <v>149</v>
      </c>
      <c r="L124" s="47"/>
      <c r="M124" s="223" t="s">
        <v>19</v>
      </c>
      <c r="N124" s="224" t="s">
        <v>43</v>
      </c>
      <c r="O124" s="87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7" t="s">
        <v>167</v>
      </c>
      <c r="AT124" s="227" t="s">
        <v>145</v>
      </c>
      <c r="AU124" s="227" t="s">
        <v>82</v>
      </c>
      <c r="AY124" s="20" t="s">
        <v>142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80</v>
      </c>
      <c r="BK124" s="228">
        <f>ROUND(I124*H124,2)</f>
        <v>0</v>
      </c>
      <c r="BL124" s="20" t="s">
        <v>167</v>
      </c>
      <c r="BM124" s="227" t="s">
        <v>559</v>
      </c>
    </row>
    <row r="125" s="2" customFormat="1">
      <c r="A125" s="41"/>
      <c r="B125" s="42"/>
      <c r="C125" s="43"/>
      <c r="D125" s="229" t="s">
        <v>152</v>
      </c>
      <c r="E125" s="43"/>
      <c r="F125" s="230" t="s">
        <v>560</v>
      </c>
      <c r="G125" s="43"/>
      <c r="H125" s="43"/>
      <c r="I125" s="231"/>
      <c r="J125" s="43"/>
      <c r="K125" s="43"/>
      <c r="L125" s="47"/>
      <c r="M125" s="232"/>
      <c r="N125" s="233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152</v>
      </c>
      <c r="AU125" s="20" t="s">
        <v>82</v>
      </c>
    </row>
    <row r="126" s="13" customFormat="1">
      <c r="A126" s="13"/>
      <c r="B126" s="238"/>
      <c r="C126" s="239"/>
      <c r="D126" s="240" t="s">
        <v>284</v>
      </c>
      <c r="E126" s="241" t="s">
        <v>19</v>
      </c>
      <c r="F126" s="242" t="s">
        <v>561</v>
      </c>
      <c r="G126" s="239"/>
      <c r="H126" s="243">
        <v>2.6800000000000002</v>
      </c>
      <c r="I126" s="244"/>
      <c r="J126" s="239"/>
      <c r="K126" s="239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284</v>
      </c>
      <c r="AU126" s="249" t="s">
        <v>82</v>
      </c>
      <c r="AV126" s="13" t="s">
        <v>82</v>
      </c>
      <c r="AW126" s="13" t="s">
        <v>34</v>
      </c>
      <c r="AX126" s="13" t="s">
        <v>80</v>
      </c>
      <c r="AY126" s="249" t="s">
        <v>142</v>
      </c>
    </row>
    <row r="127" s="2" customFormat="1" ht="66.75" customHeight="1">
      <c r="A127" s="41"/>
      <c r="B127" s="42"/>
      <c r="C127" s="216" t="s">
        <v>229</v>
      </c>
      <c r="D127" s="216" t="s">
        <v>145</v>
      </c>
      <c r="E127" s="217" t="s">
        <v>562</v>
      </c>
      <c r="F127" s="218" t="s">
        <v>563</v>
      </c>
      <c r="G127" s="219" t="s">
        <v>281</v>
      </c>
      <c r="H127" s="220">
        <v>1.8</v>
      </c>
      <c r="I127" s="221"/>
      <c r="J127" s="222">
        <f>ROUND(I127*H127,2)</f>
        <v>0</v>
      </c>
      <c r="K127" s="218" t="s">
        <v>149</v>
      </c>
      <c r="L127" s="47"/>
      <c r="M127" s="223" t="s">
        <v>19</v>
      </c>
      <c r="N127" s="224" t="s">
        <v>43</v>
      </c>
      <c r="O127" s="87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7" t="s">
        <v>167</v>
      </c>
      <c r="AT127" s="227" t="s">
        <v>145</v>
      </c>
      <c r="AU127" s="227" t="s">
        <v>82</v>
      </c>
      <c r="AY127" s="20" t="s">
        <v>142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80</v>
      </c>
      <c r="BK127" s="228">
        <f>ROUND(I127*H127,2)</f>
        <v>0</v>
      </c>
      <c r="BL127" s="20" t="s">
        <v>167</v>
      </c>
      <c r="BM127" s="227" t="s">
        <v>564</v>
      </c>
    </row>
    <row r="128" s="2" customFormat="1">
      <c r="A128" s="41"/>
      <c r="B128" s="42"/>
      <c r="C128" s="43"/>
      <c r="D128" s="229" t="s">
        <v>152</v>
      </c>
      <c r="E128" s="43"/>
      <c r="F128" s="230" t="s">
        <v>565</v>
      </c>
      <c r="G128" s="43"/>
      <c r="H128" s="43"/>
      <c r="I128" s="231"/>
      <c r="J128" s="43"/>
      <c r="K128" s="43"/>
      <c r="L128" s="47"/>
      <c r="M128" s="232"/>
      <c r="N128" s="233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152</v>
      </c>
      <c r="AU128" s="20" t="s">
        <v>82</v>
      </c>
    </row>
    <row r="129" s="13" customFormat="1">
      <c r="A129" s="13"/>
      <c r="B129" s="238"/>
      <c r="C129" s="239"/>
      <c r="D129" s="240" t="s">
        <v>284</v>
      </c>
      <c r="E129" s="241" t="s">
        <v>19</v>
      </c>
      <c r="F129" s="242" t="s">
        <v>566</v>
      </c>
      <c r="G129" s="239"/>
      <c r="H129" s="243">
        <v>0.35999999999999999</v>
      </c>
      <c r="I129" s="244"/>
      <c r="J129" s="239"/>
      <c r="K129" s="239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284</v>
      </c>
      <c r="AU129" s="249" t="s">
        <v>82</v>
      </c>
      <c r="AV129" s="13" t="s">
        <v>82</v>
      </c>
      <c r="AW129" s="13" t="s">
        <v>34</v>
      </c>
      <c r="AX129" s="13" t="s">
        <v>72</v>
      </c>
      <c r="AY129" s="249" t="s">
        <v>142</v>
      </c>
    </row>
    <row r="130" s="13" customFormat="1">
      <c r="A130" s="13"/>
      <c r="B130" s="238"/>
      <c r="C130" s="239"/>
      <c r="D130" s="240" t="s">
        <v>284</v>
      </c>
      <c r="E130" s="241" t="s">
        <v>19</v>
      </c>
      <c r="F130" s="242" t="s">
        <v>567</v>
      </c>
      <c r="G130" s="239"/>
      <c r="H130" s="243">
        <v>0.35999999999999999</v>
      </c>
      <c r="I130" s="244"/>
      <c r="J130" s="239"/>
      <c r="K130" s="239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284</v>
      </c>
      <c r="AU130" s="249" t="s">
        <v>82</v>
      </c>
      <c r="AV130" s="13" t="s">
        <v>82</v>
      </c>
      <c r="AW130" s="13" t="s">
        <v>34</v>
      </c>
      <c r="AX130" s="13" t="s">
        <v>72</v>
      </c>
      <c r="AY130" s="249" t="s">
        <v>142</v>
      </c>
    </row>
    <row r="131" s="13" customFormat="1">
      <c r="A131" s="13"/>
      <c r="B131" s="238"/>
      <c r="C131" s="239"/>
      <c r="D131" s="240" t="s">
        <v>284</v>
      </c>
      <c r="E131" s="241" t="s">
        <v>19</v>
      </c>
      <c r="F131" s="242" t="s">
        <v>568</v>
      </c>
      <c r="G131" s="239"/>
      <c r="H131" s="243">
        <v>1.0800000000000001</v>
      </c>
      <c r="I131" s="244"/>
      <c r="J131" s="239"/>
      <c r="K131" s="239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284</v>
      </c>
      <c r="AU131" s="249" t="s">
        <v>82</v>
      </c>
      <c r="AV131" s="13" t="s">
        <v>82</v>
      </c>
      <c r="AW131" s="13" t="s">
        <v>34</v>
      </c>
      <c r="AX131" s="13" t="s">
        <v>72</v>
      </c>
      <c r="AY131" s="249" t="s">
        <v>142</v>
      </c>
    </row>
    <row r="132" s="14" customFormat="1">
      <c r="A132" s="14"/>
      <c r="B132" s="250"/>
      <c r="C132" s="251"/>
      <c r="D132" s="240" t="s">
        <v>284</v>
      </c>
      <c r="E132" s="252" t="s">
        <v>19</v>
      </c>
      <c r="F132" s="253" t="s">
        <v>293</v>
      </c>
      <c r="G132" s="251"/>
      <c r="H132" s="254">
        <v>1.8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0" t="s">
        <v>284</v>
      </c>
      <c r="AU132" s="260" t="s">
        <v>82</v>
      </c>
      <c r="AV132" s="14" t="s">
        <v>167</v>
      </c>
      <c r="AW132" s="14" t="s">
        <v>34</v>
      </c>
      <c r="AX132" s="14" t="s">
        <v>80</v>
      </c>
      <c r="AY132" s="260" t="s">
        <v>142</v>
      </c>
    </row>
    <row r="133" s="2" customFormat="1" ht="16.5" customHeight="1">
      <c r="A133" s="41"/>
      <c r="B133" s="42"/>
      <c r="C133" s="286" t="s">
        <v>234</v>
      </c>
      <c r="D133" s="286" t="s">
        <v>569</v>
      </c>
      <c r="E133" s="287" t="s">
        <v>570</v>
      </c>
      <c r="F133" s="288" t="s">
        <v>571</v>
      </c>
      <c r="G133" s="289" t="s">
        <v>320</v>
      </c>
      <c r="H133" s="290">
        <v>3.6000000000000001</v>
      </c>
      <c r="I133" s="291"/>
      <c r="J133" s="292">
        <f>ROUND(I133*H133,2)</f>
        <v>0</v>
      </c>
      <c r="K133" s="288" t="s">
        <v>149</v>
      </c>
      <c r="L133" s="293"/>
      <c r="M133" s="294" t="s">
        <v>19</v>
      </c>
      <c r="N133" s="295" t="s">
        <v>43</v>
      </c>
      <c r="O133" s="87"/>
      <c r="P133" s="225">
        <f>O133*H133</f>
        <v>0</v>
      </c>
      <c r="Q133" s="225">
        <v>1</v>
      </c>
      <c r="R133" s="225">
        <f>Q133*H133</f>
        <v>3.6000000000000001</v>
      </c>
      <c r="S133" s="225">
        <v>0</v>
      </c>
      <c r="T133" s="226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7" t="s">
        <v>224</v>
      </c>
      <c r="AT133" s="227" t="s">
        <v>569</v>
      </c>
      <c r="AU133" s="227" t="s">
        <v>82</v>
      </c>
      <c r="AY133" s="20" t="s">
        <v>142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80</v>
      </c>
      <c r="BK133" s="228">
        <f>ROUND(I133*H133,2)</f>
        <v>0</v>
      </c>
      <c r="BL133" s="20" t="s">
        <v>167</v>
      </c>
      <c r="BM133" s="227" t="s">
        <v>572</v>
      </c>
    </row>
    <row r="134" s="13" customFormat="1">
      <c r="A134" s="13"/>
      <c r="B134" s="238"/>
      <c r="C134" s="239"/>
      <c r="D134" s="240" t="s">
        <v>284</v>
      </c>
      <c r="E134" s="239"/>
      <c r="F134" s="242" t="s">
        <v>573</v>
      </c>
      <c r="G134" s="239"/>
      <c r="H134" s="243">
        <v>3.6000000000000001</v>
      </c>
      <c r="I134" s="244"/>
      <c r="J134" s="239"/>
      <c r="K134" s="239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284</v>
      </c>
      <c r="AU134" s="249" t="s">
        <v>82</v>
      </c>
      <c r="AV134" s="13" t="s">
        <v>82</v>
      </c>
      <c r="AW134" s="13" t="s">
        <v>4</v>
      </c>
      <c r="AX134" s="13" t="s">
        <v>80</v>
      </c>
      <c r="AY134" s="249" t="s">
        <v>142</v>
      </c>
    </row>
    <row r="135" s="12" customFormat="1" ht="22.8" customHeight="1">
      <c r="A135" s="12"/>
      <c r="B135" s="200"/>
      <c r="C135" s="201"/>
      <c r="D135" s="202" t="s">
        <v>71</v>
      </c>
      <c r="E135" s="214" t="s">
        <v>107</v>
      </c>
      <c r="F135" s="214" t="s">
        <v>469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SUM(P136:P154)</f>
        <v>0</v>
      </c>
      <c r="Q135" s="208"/>
      <c r="R135" s="209">
        <f>SUM(R136:R154)</f>
        <v>15.062363600000001</v>
      </c>
      <c r="S135" s="208"/>
      <c r="T135" s="210">
        <f>SUM(T136:T154)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80</v>
      </c>
      <c r="AT135" s="212" t="s">
        <v>71</v>
      </c>
      <c r="AU135" s="212" t="s">
        <v>80</v>
      </c>
      <c r="AY135" s="211" t="s">
        <v>142</v>
      </c>
      <c r="BK135" s="213">
        <f>SUM(BK136:BK154)</f>
        <v>0</v>
      </c>
    </row>
    <row r="136" s="2" customFormat="1" ht="44.25" customHeight="1">
      <c r="A136" s="41"/>
      <c r="B136" s="42"/>
      <c r="C136" s="216" t="s">
        <v>239</v>
      </c>
      <c r="D136" s="216" t="s">
        <v>145</v>
      </c>
      <c r="E136" s="217" t="s">
        <v>574</v>
      </c>
      <c r="F136" s="218" t="s">
        <v>575</v>
      </c>
      <c r="G136" s="219" t="s">
        <v>576</v>
      </c>
      <c r="H136" s="220">
        <v>21.68</v>
      </c>
      <c r="I136" s="221"/>
      <c r="J136" s="222">
        <f>ROUND(I136*H136,2)</f>
        <v>0</v>
      </c>
      <c r="K136" s="218" t="s">
        <v>149</v>
      </c>
      <c r="L136" s="47"/>
      <c r="M136" s="223" t="s">
        <v>19</v>
      </c>
      <c r="N136" s="224" t="s">
        <v>43</v>
      </c>
      <c r="O136" s="87"/>
      <c r="P136" s="225">
        <f>O136*H136</f>
        <v>0</v>
      </c>
      <c r="Q136" s="225">
        <v>0.30624000000000001</v>
      </c>
      <c r="R136" s="225">
        <f>Q136*H136</f>
        <v>6.6392832000000004</v>
      </c>
      <c r="S136" s="225">
        <v>0</v>
      </c>
      <c r="T136" s="226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7" t="s">
        <v>167</v>
      </c>
      <c r="AT136" s="227" t="s">
        <v>145</v>
      </c>
      <c r="AU136" s="227" t="s">
        <v>82</v>
      </c>
      <c r="AY136" s="20" t="s">
        <v>142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80</v>
      </c>
      <c r="BK136" s="228">
        <f>ROUND(I136*H136,2)</f>
        <v>0</v>
      </c>
      <c r="BL136" s="20" t="s">
        <v>167</v>
      </c>
      <c r="BM136" s="227" t="s">
        <v>577</v>
      </c>
    </row>
    <row r="137" s="2" customFormat="1">
      <c r="A137" s="41"/>
      <c r="B137" s="42"/>
      <c r="C137" s="43"/>
      <c r="D137" s="229" t="s">
        <v>152</v>
      </c>
      <c r="E137" s="43"/>
      <c r="F137" s="230" t="s">
        <v>578</v>
      </c>
      <c r="G137" s="43"/>
      <c r="H137" s="43"/>
      <c r="I137" s="231"/>
      <c r="J137" s="43"/>
      <c r="K137" s="43"/>
      <c r="L137" s="47"/>
      <c r="M137" s="232"/>
      <c r="N137" s="233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152</v>
      </c>
      <c r="AU137" s="20" t="s">
        <v>82</v>
      </c>
    </row>
    <row r="138" s="13" customFormat="1">
      <c r="A138" s="13"/>
      <c r="B138" s="238"/>
      <c r="C138" s="239"/>
      <c r="D138" s="240" t="s">
        <v>284</v>
      </c>
      <c r="E138" s="241" t="s">
        <v>19</v>
      </c>
      <c r="F138" s="242" t="s">
        <v>579</v>
      </c>
      <c r="G138" s="239"/>
      <c r="H138" s="243">
        <v>21.68</v>
      </c>
      <c r="I138" s="244"/>
      <c r="J138" s="239"/>
      <c r="K138" s="239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284</v>
      </c>
      <c r="AU138" s="249" t="s">
        <v>82</v>
      </c>
      <c r="AV138" s="13" t="s">
        <v>82</v>
      </c>
      <c r="AW138" s="13" t="s">
        <v>34</v>
      </c>
      <c r="AX138" s="13" t="s">
        <v>80</v>
      </c>
      <c r="AY138" s="249" t="s">
        <v>142</v>
      </c>
    </row>
    <row r="139" s="2" customFormat="1" ht="37.8" customHeight="1">
      <c r="A139" s="41"/>
      <c r="B139" s="42"/>
      <c r="C139" s="216" t="s">
        <v>8</v>
      </c>
      <c r="D139" s="216" t="s">
        <v>145</v>
      </c>
      <c r="E139" s="217" t="s">
        <v>580</v>
      </c>
      <c r="F139" s="218" t="s">
        <v>581</v>
      </c>
      <c r="G139" s="219" t="s">
        <v>582</v>
      </c>
      <c r="H139" s="220">
        <v>31.5</v>
      </c>
      <c r="I139" s="221"/>
      <c r="J139" s="222">
        <f>ROUND(I139*H139,2)</f>
        <v>0</v>
      </c>
      <c r="K139" s="218" t="s">
        <v>149</v>
      </c>
      <c r="L139" s="47"/>
      <c r="M139" s="223" t="s">
        <v>19</v>
      </c>
      <c r="N139" s="224" t="s">
        <v>43</v>
      </c>
      <c r="O139" s="87"/>
      <c r="P139" s="225">
        <f>O139*H139</f>
        <v>0</v>
      </c>
      <c r="Q139" s="225">
        <v>0.10317</v>
      </c>
      <c r="R139" s="225">
        <f>Q139*H139</f>
        <v>3.2498549999999997</v>
      </c>
      <c r="S139" s="225">
        <v>0</v>
      </c>
      <c r="T139" s="226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7" t="s">
        <v>167</v>
      </c>
      <c r="AT139" s="227" t="s">
        <v>145</v>
      </c>
      <c r="AU139" s="227" t="s">
        <v>82</v>
      </c>
      <c r="AY139" s="20" t="s">
        <v>142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80</v>
      </c>
      <c r="BK139" s="228">
        <f>ROUND(I139*H139,2)</f>
        <v>0</v>
      </c>
      <c r="BL139" s="20" t="s">
        <v>167</v>
      </c>
      <c r="BM139" s="227" t="s">
        <v>583</v>
      </c>
    </row>
    <row r="140" s="2" customFormat="1">
      <c r="A140" s="41"/>
      <c r="B140" s="42"/>
      <c r="C140" s="43"/>
      <c r="D140" s="229" t="s">
        <v>152</v>
      </c>
      <c r="E140" s="43"/>
      <c r="F140" s="230" t="s">
        <v>584</v>
      </c>
      <c r="G140" s="43"/>
      <c r="H140" s="43"/>
      <c r="I140" s="231"/>
      <c r="J140" s="43"/>
      <c r="K140" s="43"/>
      <c r="L140" s="47"/>
      <c r="M140" s="232"/>
      <c r="N140" s="233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152</v>
      </c>
      <c r="AU140" s="20" t="s">
        <v>82</v>
      </c>
    </row>
    <row r="141" s="13" customFormat="1">
      <c r="A141" s="13"/>
      <c r="B141" s="238"/>
      <c r="C141" s="239"/>
      <c r="D141" s="240" t="s">
        <v>284</v>
      </c>
      <c r="E141" s="241" t="s">
        <v>19</v>
      </c>
      <c r="F141" s="242" t="s">
        <v>585</v>
      </c>
      <c r="G141" s="239"/>
      <c r="H141" s="243">
        <v>9.5999999999999996</v>
      </c>
      <c r="I141" s="244"/>
      <c r="J141" s="239"/>
      <c r="K141" s="239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284</v>
      </c>
      <c r="AU141" s="249" t="s">
        <v>82</v>
      </c>
      <c r="AV141" s="13" t="s">
        <v>82</v>
      </c>
      <c r="AW141" s="13" t="s">
        <v>34</v>
      </c>
      <c r="AX141" s="13" t="s">
        <v>72</v>
      </c>
      <c r="AY141" s="249" t="s">
        <v>142</v>
      </c>
    </row>
    <row r="142" s="13" customFormat="1">
      <c r="A142" s="13"/>
      <c r="B142" s="238"/>
      <c r="C142" s="239"/>
      <c r="D142" s="240" t="s">
        <v>284</v>
      </c>
      <c r="E142" s="241" t="s">
        <v>19</v>
      </c>
      <c r="F142" s="242" t="s">
        <v>586</v>
      </c>
      <c r="G142" s="239"/>
      <c r="H142" s="243">
        <v>9.9000000000000004</v>
      </c>
      <c r="I142" s="244"/>
      <c r="J142" s="239"/>
      <c r="K142" s="239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284</v>
      </c>
      <c r="AU142" s="249" t="s">
        <v>82</v>
      </c>
      <c r="AV142" s="13" t="s">
        <v>82</v>
      </c>
      <c r="AW142" s="13" t="s">
        <v>34</v>
      </c>
      <c r="AX142" s="13" t="s">
        <v>72</v>
      </c>
      <c r="AY142" s="249" t="s">
        <v>142</v>
      </c>
    </row>
    <row r="143" s="13" customFormat="1">
      <c r="A143" s="13"/>
      <c r="B143" s="238"/>
      <c r="C143" s="239"/>
      <c r="D143" s="240" t="s">
        <v>284</v>
      </c>
      <c r="E143" s="241" t="s">
        <v>19</v>
      </c>
      <c r="F143" s="242" t="s">
        <v>587</v>
      </c>
      <c r="G143" s="239"/>
      <c r="H143" s="243">
        <v>9.5999999999999996</v>
      </c>
      <c r="I143" s="244"/>
      <c r="J143" s="239"/>
      <c r="K143" s="239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284</v>
      </c>
      <c r="AU143" s="249" t="s">
        <v>82</v>
      </c>
      <c r="AV143" s="13" t="s">
        <v>82</v>
      </c>
      <c r="AW143" s="13" t="s">
        <v>34</v>
      </c>
      <c r="AX143" s="13" t="s">
        <v>72</v>
      </c>
      <c r="AY143" s="249" t="s">
        <v>142</v>
      </c>
    </row>
    <row r="144" s="13" customFormat="1">
      <c r="A144" s="13"/>
      <c r="B144" s="238"/>
      <c r="C144" s="239"/>
      <c r="D144" s="240" t="s">
        <v>284</v>
      </c>
      <c r="E144" s="241" t="s">
        <v>19</v>
      </c>
      <c r="F144" s="242" t="s">
        <v>588</v>
      </c>
      <c r="G144" s="239"/>
      <c r="H144" s="243">
        <v>2.3999999999999999</v>
      </c>
      <c r="I144" s="244"/>
      <c r="J144" s="239"/>
      <c r="K144" s="239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284</v>
      </c>
      <c r="AU144" s="249" t="s">
        <v>82</v>
      </c>
      <c r="AV144" s="13" t="s">
        <v>82</v>
      </c>
      <c r="AW144" s="13" t="s">
        <v>34</v>
      </c>
      <c r="AX144" s="13" t="s">
        <v>72</v>
      </c>
      <c r="AY144" s="249" t="s">
        <v>142</v>
      </c>
    </row>
    <row r="145" s="14" customFormat="1">
      <c r="A145" s="14"/>
      <c r="B145" s="250"/>
      <c r="C145" s="251"/>
      <c r="D145" s="240" t="s">
        <v>284</v>
      </c>
      <c r="E145" s="252" t="s">
        <v>19</v>
      </c>
      <c r="F145" s="253" t="s">
        <v>293</v>
      </c>
      <c r="G145" s="251"/>
      <c r="H145" s="254">
        <v>31.5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284</v>
      </c>
      <c r="AU145" s="260" t="s">
        <v>82</v>
      </c>
      <c r="AV145" s="14" t="s">
        <v>167</v>
      </c>
      <c r="AW145" s="14" t="s">
        <v>34</v>
      </c>
      <c r="AX145" s="14" t="s">
        <v>80</v>
      </c>
      <c r="AY145" s="260" t="s">
        <v>142</v>
      </c>
    </row>
    <row r="146" s="2" customFormat="1" ht="37.8" customHeight="1">
      <c r="A146" s="41"/>
      <c r="B146" s="42"/>
      <c r="C146" s="216" t="s">
        <v>248</v>
      </c>
      <c r="D146" s="216" t="s">
        <v>145</v>
      </c>
      <c r="E146" s="217" t="s">
        <v>589</v>
      </c>
      <c r="F146" s="218" t="s">
        <v>590</v>
      </c>
      <c r="G146" s="219" t="s">
        <v>576</v>
      </c>
      <c r="H146" s="220">
        <v>14.263</v>
      </c>
      <c r="I146" s="221"/>
      <c r="J146" s="222">
        <f>ROUND(I146*H146,2)</f>
        <v>0</v>
      </c>
      <c r="K146" s="218" t="s">
        <v>19</v>
      </c>
      <c r="L146" s="47"/>
      <c r="M146" s="223" t="s">
        <v>19</v>
      </c>
      <c r="N146" s="224" t="s">
        <v>43</v>
      </c>
      <c r="O146" s="87"/>
      <c r="P146" s="225">
        <f>O146*H146</f>
        <v>0</v>
      </c>
      <c r="Q146" s="225">
        <v>0.29330000000000001</v>
      </c>
      <c r="R146" s="225">
        <f>Q146*H146</f>
        <v>4.1833378999999997</v>
      </c>
      <c r="S146" s="225">
        <v>0</v>
      </c>
      <c r="T146" s="226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7" t="s">
        <v>167</v>
      </c>
      <c r="AT146" s="227" t="s">
        <v>145</v>
      </c>
      <c r="AU146" s="227" t="s">
        <v>82</v>
      </c>
      <c r="AY146" s="20" t="s">
        <v>142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80</v>
      </c>
      <c r="BK146" s="228">
        <f>ROUND(I146*H146,2)</f>
        <v>0</v>
      </c>
      <c r="BL146" s="20" t="s">
        <v>167</v>
      </c>
      <c r="BM146" s="227" t="s">
        <v>591</v>
      </c>
    </row>
    <row r="147" s="16" customFormat="1">
      <c r="A147" s="16"/>
      <c r="B147" s="272"/>
      <c r="C147" s="273"/>
      <c r="D147" s="240" t="s">
        <v>284</v>
      </c>
      <c r="E147" s="274" t="s">
        <v>19</v>
      </c>
      <c r="F147" s="275" t="s">
        <v>592</v>
      </c>
      <c r="G147" s="273"/>
      <c r="H147" s="274" t="s">
        <v>19</v>
      </c>
      <c r="I147" s="276"/>
      <c r="J147" s="273"/>
      <c r="K147" s="273"/>
      <c r="L147" s="277"/>
      <c r="M147" s="278"/>
      <c r="N147" s="279"/>
      <c r="O147" s="279"/>
      <c r="P147" s="279"/>
      <c r="Q147" s="279"/>
      <c r="R147" s="279"/>
      <c r="S147" s="279"/>
      <c r="T147" s="280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81" t="s">
        <v>284</v>
      </c>
      <c r="AU147" s="281" t="s">
        <v>82</v>
      </c>
      <c r="AV147" s="16" t="s">
        <v>80</v>
      </c>
      <c r="AW147" s="16" t="s">
        <v>34</v>
      </c>
      <c r="AX147" s="16" t="s">
        <v>72</v>
      </c>
      <c r="AY147" s="281" t="s">
        <v>142</v>
      </c>
    </row>
    <row r="148" s="13" customFormat="1">
      <c r="A148" s="13"/>
      <c r="B148" s="238"/>
      <c r="C148" s="239"/>
      <c r="D148" s="240" t="s">
        <v>284</v>
      </c>
      <c r="E148" s="241" t="s">
        <v>19</v>
      </c>
      <c r="F148" s="242" t="s">
        <v>593</v>
      </c>
      <c r="G148" s="239"/>
      <c r="H148" s="243">
        <v>1.3</v>
      </c>
      <c r="I148" s="244"/>
      <c r="J148" s="239"/>
      <c r="K148" s="239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284</v>
      </c>
      <c r="AU148" s="249" t="s">
        <v>82</v>
      </c>
      <c r="AV148" s="13" t="s">
        <v>82</v>
      </c>
      <c r="AW148" s="13" t="s">
        <v>34</v>
      </c>
      <c r="AX148" s="13" t="s">
        <v>72</v>
      </c>
      <c r="AY148" s="249" t="s">
        <v>142</v>
      </c>
    </row>
    <row r="149" s="16" customFormat="1">
      <c r="A149" s="16"/>
      <c r="B149" s="272"/>
      <c r="C149" s="273"/>
      <c r="D149" s="240" t="s">
        <v>284</v>
      </c>
      <c r="E149" s="274" t="s">
        <v>19</v>
      </c>
      <c r="F149" s="275" t="s">
        <v>594</v>
      </c>
      <c r="G149" s="273"/>
      <c r="H149" s="274" t="s">
        <v>19</v>
      </c>
      <c r="I149" s="276"/>
      <c r="J149" s="273"/>
      <c r="K149" s="273"/>
      <c r="L149" s="277"/>
      <c r="M149" s="278"/>
      <c r="N149" s="279"/>
      <c r="O149" s="279"/>
      <c r="P149" s="279"/>
      <c r="Q149" s="279"/>
      <c r="R149" s="279"/>
      <c r="S149" s="279"/>
      <c r="T149" s="280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81" t="s">
        <v>284</v>
      </c>
      <c r="AU149" s="281" t="s">
        <v>82</v>
      </c>
      <c r="AV149" s="16" t="s">
        <v>80</v>
      </c>
      <c r="AW149" s="16" t="s">
        <v>34</v>
      </c>
      <c r="AX149" s="16" t="s">
        <v>72</v>
      </c>
      <c r="AY149" s="281" t="s">
        <v>142</v>
      </c>
    </row>
    <row r="150" s="13" customFormat="1">
      <c r="A150" s="13"/>
      <c r="B150" s="238"/>
      <c r="C150" s="239"/>
      <c r="D150" s="240" t="s">
        <v>284</v>
      </c>
      <c r="E150" s="241" t="s">
        <v>19</v>
      </c>
      <c r="F150" s="242" t="s">
        <v>595</v>
      </c>
      <c r="G150" s="239"/>
      <c r="H150" s="243">
        <v>12.962999999999999</v>
      </c>
      <c r="I150" s="244"/>
      <c r="J150" s="239"/>
      <c r="K150" s="239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284</v>
      </c>
      <c r="AU150" s="249" t="s">
        <v>82</v>
      </c>
      <c r="AV150" s="13" t="s">
        <v>82</v>
      </c>
      <c r="AW150" s="13" t="s">
        <v>34</v>
      </c>
      <c r="AX150" s="13" t="s">
        <v>72</v>
      </c>
      <c r="AY150" s="249" t="s">
        <v>142</v>
      </c>
    </row>
    <row r="151" s="14" customFormat="1">
      <c r="A151" s="14"/>
      <c r="B151" s="250"/>
      <c r="C151" s="251"/>
      <c r="D151" s="240" t="s">
        <v>284</v>
      </c>
      <c r="E151" s="252" t="s">
        <v>19</v>
      </c>
      <c r="F151" s="253" t="s">
        <v>293</v>
      </c>
      <c r="G151" s="251"/>
      <c r="H151" s="254">
        <v>14.263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284</v>
      </c>
      <c r="AU151" s="260" t="s">
        <v>82</v>
      </c>
      <c r="AV151" s="14" t="s">
        <v>167</v>
      </c>
      <c r="AW151" s="14" t="s">
        <v>34</v>
      </c>
      <c r="AX151" s="14" t="s">
        <v>80</v>
      </c>
      <c r="AY151" s="260" t="s">
        <v>142</v>
      </c>
    </row>
    <row r="152" s="2" customFormat="1" ht="37.8" customHeight="1">
      <c r="A152" s="41"/>
      <c r="B152" s="42"/>
      <c r="C152" s="216" t="s">
        <v>253</v>
      </c>
      <c r="D152" s="216" t="s">
        <v>145</v>
      </c>
      <c r="E152" s="217" t="s">
        <v>596</v>
      </c>
      <c r="F152" s="218" t="s">
        <v>597</v>
      </c>
      <c r="G152" s="219" t="s">
        <v>576</v>
      </c>
      <c r="H152" s="220">
        <v>3.375</v>
      </c>
      <c r="I152" s="221"/>
      <c r="J152" s="222">
        <f>ROUND(I152*H152,2)</f>
        <v>0</v>
      </c>
      <c r="K152" s="218" t="s">
        <v>19</v>
      </c>
      <c r="L152" s="47"/>
      <c r="M152" s="223" t="s">
        <v>19</v>
      </c>
      <c r="N152" s="224" t="s">
        <v>43</v>
      </c>
      <c r="O152" s="87"/>
      <c r="P152" s="225">
        <f>O152*H152</f>
        <v>0</v>
      </c>
      <c r="Q152" s="225">
        <v>0.29330000000000001</v>
      </c>
      <c r="R152" s="225">
        <f>Q152*H152</f>
        <v>0.98988750000000003</v>
      </c>
      <c r="S152" s="225">
        <v>0</v>
      </c>
      <c r="T152" s="226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7" t="s">
        <v>167</v>
      </c>
      <c r="AT152" s="227" t="s">
        <v>145</v>
      </c>
      <c r="AU152" s="227" t="s">
        <v>82</v>
      </c>
      <c r="AY152" s="20" t="s">
        <v>142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80</v>
      </c>
      <c r="BK152" s="228">
        <f>ROUND(I152*H152,2)</f>
        <v>0</v>
      </c>
      <c r="BL152" s="20" t="s">
        <v>167</v>
      </c>
      <c r="BM152" s="227" t="s">
        <v>598</v>
      </c>
    </row>
    <row r="153" s="16" customFormat="1">
      <c r="A153" s="16"/>
      <c r="B153" s="272"/>
      <c r="C153" s="273"/>
      <c r="D153" s="240" t="s">
        <v>284</v>
      </c>
      <c r="E153" s="274" t="s">
        <v>19</v>
      </c>
      <c r="F153" s="275" t="s">
        <v>594</v>
      </c>
      <c r="G153" s="273"/>
      <c r="H153" s="274" t="s">
        <v>19</v>
      </c>
      <c r="I153" s="276"/>
      <c r="J153" s="273"/>
      <c r="K153" s="273"/>
      <c r="L153" s="277"/>
      <c r="M153" s="278"/>
      <c r="N153" s="279"/>
      <c r="O153" s="279"/>
      <c r="P153" s="279"/>
      <c r="Q153" s="279"/>
      <c r="R153" s="279"/>
      <c r="S153" s="279"/>
      <c r="T153" s="280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81" t="s">
        <v>284</v>
      </c>
      <c r="AU153" s="281" t="s">
        <v>82</v>
      </c>
      <c r="AV153" s="16" t="s">
        <v>80</v>
      </c>
      <c r="AW153" s="16" t="s">
        <v>34</v>
      </c>
      <c r="AX153" s="16" t="s">
        <v>72</v>
      </c>
      <c r="AY153" s="281" t="s">
        <v>142</v>
      </c>
    </row>
    <row r="154" s="13" customFormat="1">
      <c r="A154" s="13"/>
      <c r="B154" s="238"/>
      <c r="C154" s="239"/>
      <c r="D154" s="240" t="s">
        <v>284</v>
      </c>
      <c r="E154" s="241" t="s">
        <v>19</v>
      </c>
      <c r="F154" s="242" t="s">
        <v>599</v>
      </c>
      <c r="G154" s="239"/>
      <c r="H154" s="243">
        <v>3.375</v>
      </c>
      <c r="I154" s="244"/>
      <c r="J154" s="239"/>
      <c r="K154" s="239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284</v>
      </c>
      <c r="AU154" s="249" t="s">
        <v>82</v>
      </c>
      <c r="AV154" s="13" t="s">
        <v>82</v>
      </c>
      <c r="AW154" s="13" t="s">
        <v>34</v>
      </c>
      <c r="AX154" s="13" t="s">
        <v>80</v>
      </c>
      <c r="AY154" s="249" t="s">
        <v>142</v>
      </c>
    </row>
    <row r="155" s="12" customFormat="1" ht="22.8" customHeight="1">
      <c r="A155" s="12"/>
      <c r="B155" s="200"/>
      <c r="C155" s="201"/>
      <c r="D155" s="202" t="s">
        <v>71</v>
      </c>
      <c r="E155" s="214" t="s">
        <v>167</v>
      </c>
      <c r="F155" s="214" t="s">
        <v>600</v>
      </c>
      <c r="G155" s="201"/>
      <c r="H155" s="201"/>
      <c r="I155" s="204"/>
      <c r="J155" s="215">
        <f>BK155</f>
        <v>0</v>
      </c>
      <c r="K155" s="201"/>
      <c r="L155" s="206"/>
      <c r="M155" s="207"/>
      <c r="N155" s="208"/>
      <c r="O155" s="208"/>
      <c r="P155" s="209">
        <f>SUM(P156:P161)</f>
        <v>0</v>
      </c>
      <c r="Q155" s="208"/>
      <c r="R155" s="209">
        <f>SUM(R156:R161)</f>
        <v>0</v>
      </c>
      <c r="S155" s="208"/>
      <c r="T155" s="210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1" t="s">
        <v>80</v>
      </c>
      <c r="AT155" s="212" t="s">
        <v>71</v>
      </c>
      <c r="AU155" s="212" t="s">
        <v>80</v>
      </c>
      <c r="AY155" s="211" t="s">
        <v>142</v>
      </c>
      <c r="BK155" s="213">
        <f>SUM(BK156:BK161)</f>
        <v>0</v>
      </c>
    </row>
    <row r="156" s="2" customFormat="1" ht="33" customHeight="1">
      <c r="A156" s="41"/>
      <c r="B156" s="42"/>
      <c r="C156" s="216" t="s">
        <v>258</v>
      </c>
      <c r="D156" s="216" t="s">
        <v>145</v>
      </c>
      <c r="E156" s="217" t="s">
        <v>601</v>
      </c>
      <c r="F156" s="218" t="s">
        <v>602</v>
      </c>
      <c r="G156" s="219" t="s">
        <v>281</v>
      </c>
      <c r="H156" s="220">
        <v>0.59999999999999998</v>
      </c>
      <c r="I156" s="221"/>
      <c r="J156" s="222">
        <f>ROUND(I156*H156,2)</f>
        <v>0</v>
      </c>
      <c r="K156" s="218" t="s">
        <v>149</v>
      </c>
      <c r="L156" s="47"/>
      <c r="M156" s="223" t="s">
        <v>19</v>
      </c>
      <c r="N156" s="224" t="s">
        <v>43</v>
      </c>
      <c r="O156" s="87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7" t="s">
        <v>167</v>
      </c>
      <c r="AT156" s="227" t="s">
        <v>145</v>
      </c>
      <c r="AU156" s="227" t="s">
        <v>82</v>
      </c>
      <c r="AY156" s="20" t="s">
        <v>142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20" t="s">
        <v>80</v>
      </c>
      <c r="BK156" s="228">
        <f>ROUND(I156*H156,2)</f>
        <v>0</v>
      </c>
      <c r="BL156" s="20" t="s">
        <v>167</v>
      </c>
      <c r="BM156" s="227" t="s">
        <v>603</v>
      </c>
    </row>
    <row r="157" s="2" customFormat="1">
      <c r="A157" s="41"/>
      <c r="B157" s="42"/>
      <c r="C157" s="43"/>
      <c r="D157" s="229" t="s">
        <v>152</v>
      </c>
      <c r="E157" s="43"/>
      <c r="F157" s="230" t="s">
        <v>604</v>
      </c>
      <c r="G157" s="43"/>
      <c r="H157" s="43"/>
      <c r="I157" s="231"/>
      <c r="J157" s="43"/>
      <c r="K157" s="43"/>
      <c r="L157" s="47"/>
      <c r="M157" s="232"/>
      <c r="N157" s="233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152</v>
      </c>
      <c r="AU157" s="20" t="s">
        <v>82</v>
      </c>
    </row>
    <row r="158" s="13" customFormat="1">
      <c r="A158" s="13"/>
      <c r="B158" s="238"/>
      <c r="C158" s="239"/>
      <c r="D158" s="240" t="s">
        <v>284</v>
      </c>
      <c r="E158" s="241" t="s">
        <v>19</v>
      </c>
      <c r="F158" s="242" t="s">
        <v>605</v>
      </c>
      <c r="G158" s="239"/>
      <c r="H158" s="243">
        <v>0.12</v>
      </c>
      <c r="I158" s="244"/>
      <c r="J158" s="239"/>
      <c r="K158" s="239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284</v>
      </c>
      <c r="AU158" s="249" t="s">
        <v>82</v>
      </c>
      <c r="AV158" s="13" t="s">
        <v>82</v>
      </c>
      <c r="AW158" s="13" t="s">
        <v>34</v>
      </c>
      <c r="AX158" s="13" t="s">
        <v>72</v>
      </c>
      <c r="AY158" s="249" t="s">
        <v>142</v>
      </c>
    </row>
    <row r="159" s="13" customFormat="1">
      <c r="A159" s="13"/>
      <c r="B159" s="238"/>
      <c r="C159" s="239"/>
      <c r="D159" s="240" t="s">
        <v>284</v>
      </c>
      <c r="E159" s="241" t="s">
        <v>19</v>
      </c>
      <c r="F159" s="242" t="s">
        <v>606</v>
      </c>
      <c r="G159" s="239"/>
      <c r="H159" s="243">
        <v>0.12</v>
      </c>
      <c r="I159" s="244"/>
      <c r="J159" s="239"/>
      <c r="K159" s="239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284</v>
      </c>
      <c r="AU159" s="249" t="s">
        <v>82</v>
      </c>
      <c r="AV159" s="13" t="s">
        <v>82</v>
      </c>
      <c r="AW159" s="13" t="s">
        <v>34</v>
      </c>
      <c r="AX159" s="13" t="s">
        <v>72</v>
      </c>
      <c r="AY159" s="249" t="s">
        <v>142</v>
      </c>
    </row>
    <row r="160" s="13" customFormat="1">
      <c r="A160" s="13"/>
      <c r="B160" s="238"/>
      <c r="C160" s="239"/>
      <c r="D160" s="240" t="s">
        <v>284</v>
      </c>
      <c r="E160" s="241" t="s">
        <v>19</v>
      </c>
      <c r="F160" s="242" t="s">
        <v>607</v>
      </c>
      <c r="G160" s="239"/>
      <c r="H160" s="243">
        <v>0.35999999999999999</v>
      </c>
      <c r="I160" s="244"/>
      <c r="J160" s="239"/>
      <c r="K160" s="239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284</v>
      </c>
      <c r="AU160" s="249" t="s">
        <v>82</v>
      </c>
      <c r="AV160" s="13" t="s">
        <v>82</v>
      </c>
      <c r="AW160" s="13" t="s">
        <v>34</v>
      </c>
      <c r="AX160" s="13" t="s">
        <v>72</v>
      </c>
      <c r="AY160" s="249" t="s">
        <v>142</v>
      </c>
    </row>
    <row r="161" s="14" customFormat="1">
      <c r="A161" s="14"/>
      <c r="B161" s="250"/>
      <c r="C161" s="251"/>
      <c r="D161" s="240" t="s">
        <v>284</v>
      </c>
      <c r="E161" s="252" t="s">
        <v>19</v>
      </c>
      <c r="F161" s="253" t="s">
        <v>293</v>
      </c>
      <c r="G161" s="251"/>
      <c r="H161" s="254">
        <v>0.59999999999999998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284</v>
      </c>
      <c r="AU161" s="260" t="s">
        <v>82</v>
      </c>
      <c r="AV161" s="14" t="s">
        <v>167</v>
      </c>
      <c r="AW161" s="14" t="s">
        <v>34</v>
      </c>
      <c r="AX161" s="14" t="s">
        <v>80</v>
      </c>
      <c r="AY161" s="260" t="s">
        <v>142</v>
      </c>
    </row>
    <row r="162" s="12" customFormat="1" ht="22.8" customHeight="1">
      <c r="A162" s="12"/>
      <c r="B162" s="200"/>
      <c r="C162" s="201"/>
      <c r="D162" s="202" t="s">
        <v>71</v>
      </c>
      <c r="E162" s="214" t="s">
        <v>179</v>
      </c>
      <c r="F162" s="214" t="s">
        <v>608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SUM(P163:P198)</f>
        <v>0</v>
      </c>
      <c r="Q162" s="208"/>
      <c r="R162" s="209">
        <f>SUM(R163:R198)</f>
        <v>19.614778250000001</v>
      </c>
      <c r="S162" s="208"/>
      <c r="T162" s="210">
        <f>SUM(T163:T198)</f>
        <v>0.0076012299999999996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80</v>
      </c>
      <c r="AT162" s="212" t="s">
        <v>71</v>
      </c>
      <c r="AU162" s="212" t="s">
        <v>80</v>
      </c>
      <c r="AY162" s="211" t="s">
        <v>142</v>
      </c>
      <c r="BK162" s="213">
        <f>SUM(BK163:BK198)</f>
        <v>0</v>
      </c>
    </row>
    <row r="163" s="2" customFormat="1" ht="24.15" customHeight="1">
      <c r="A163" s="41"/>
      <c r="B163" s="42"/>
      <c r="C163" s="216" t="s">
        <v>263</v>
      </c>
      <c r="D163" s="216" t="s">
        <v>145</v>
      </c>
      <c r="E163" s="217" t="s">
        <v>609</v>
      </c>
      <c r="F163" s="218" t="s">
        <v>610</v>
      </c>
      <c r="G163" s="219" t="s">
        <v>576</v>
      </c>
      <c r="H163" s="220">
        <v>241.786</v>
      </c>
      <c r="I163" s="221"/>
      <c r="J163" s="222">
        <f>ROUND(I163*H163,2)</f>
        <v>0</v>
      </c>
      <c r="K163" s="218" t="s">
        <v>149</v>
      </c>
      <c r="L163" s="47"/>
      <c r="M163" s="223" t="s">
        <v>19</v>
      </c>
      <c r="N163" s="224" t="s">
        <v>43</v>
      </c>
      <c r="O163" s="87"/>
      <c r="P163" s="225">
        <f>O163*H163</f>
        <v>0</v>
      </c>
      <c r="Q163" s="225">
        <v>0.027300000000000001</v>
      </c>
      <c r="R163" s="225">
        <f>Q163*H163</f>
        <v>6.6007578000000002</v>
      </c>
      <c r="S163" s="225">
        <v>0</v>
      </c>
      <c r="T163" s="226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7" t="s">
        <v>167</v>
      </c>
      <c r="AT163" s="227" t="s">
        <v>145</v>
      </c>
      <c r="AU163" s="227" t="s">
        <v>82</v>
      </c>
      <c r="AY163" s="20" t="s">
        <v>142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80</v>
      </c>
      <c r="BK163" s="228">
        <f>ROUND(I163*H163,2)</f>
        <v>0</v>
      </c>
      <c r="BL163" s="20" t="s">
        <v>167</v>
      </c>
      <c r="BM163" s="227" t="s">
        <v>611</v>
      </c>
    </row>
    <row r="164" s="2" customFormat="1">
      <c r="A164" s="41"/>
      <c r="B164" s="42"/>
      <c r="C164" s="43"/>
      <c r="D164" s="229" t="s">
        <v>152</v>
      </c>
      <c r="E164" s="43"/>
      <c r="F164" s="230" t="s">
        <v>612</v>
      </c>
      <c r="G164" s="43"/>
      <c r="H164" s="43"/>
      <c r="I164" s="231"/>
      <c r="J164" s="43"/>
      <c r="K164" s="43"/>
      <c r="L164" s="47"/>
      <c r="M164" s="232"/>
      <c r="N164" s="233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152</v>
      </c>
      <c r="AU164" s="20" t="s">
        <v>82</v>
      </c>
    </row>
    <row r="165" s="13" customFormat="1">
      <c r="A165" s="13"/>
      <c r="B165" s="238"/>
      <c r="C165" s="239"/>
      <c r="D165" s="240" t="s">
        <v>284</v>
      </c>
      <c r="E165" s="241" t="s">
        <v>19</v>
      </c>
      <c r="F165" s="242" t="s">
        <v>522</v>
      </c>
      <c r="G165" s="239"/>
      <c r="H165" s="243">
        <v>483.572</v>
      </c>
      <c r="I165" s="244"/>
      <c r="J165" s="239"/>
      <c r="K165" s="239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284</v>
      </c>
      <c r="AU165" s="249" t="s">
        <v>82</v>
      </c>
      <c r="AV165" s="13" t="s">
        <v>82</v>
      </c>
      <c r="AW165" s="13" t="s">
        <v>34</v>
      </c>
      <c r="AX165" s="13" t="s">
        <v>80</v>
      </c>
      <c r="AY165" s="249" t="s">
        <v>142</v>
      </c>
    </row>
    <row r="166" s="13" customFormat="1">
      <c r="A166" s="13"/>
      <c r="B166" s="238"/>
      <c r="C166" s="239"/>
      <c r="D166" s="240" t="s">
        <v>284</v>
      </c>
      <c r="E166" s="239"/>
      <c r="F166" s="242" t="s">
        <v>613</v>
      </c>
      <c r="G166" s="239"/>
      <c r="H166" s="243">
        <v>241.786</v>
      </c>
      <c r="I166" s="244"/>
      <c r="J166" s="239"/>
      <c r="K166" s="239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284</v>
      </c>
      <c r="AU166" s="249" t="s">
        <v>82</v>
      </c>
      <c r="AV166" s="13" t="s">
        <v>82</v>
      </c>
      <c r="AW166" s="13" t="s">
        <v>4</v>
      </c>
      <c r="AX166" s="13" t="s">
        <v>80</v>
      </c>
      <c r="AY166" s="249" t="s">
        <v>142</v>
      </c>
    </row>
    <row r="167" s="2" customFormat="1" ht="33" customHeight="1">
      <c r="A167" s="41"/>
      <c r="B167" s="42"/>
      <c r="C167" s="216" t="s">
        <v>268</v>
      </c>
      <c r="D167" s="216" t="s">
        <v>145</v>
      </c>
      <c r="E167" s="217" t="s">
        <v>614</v>
      </c>
      <c r="F167" s="218" t="s">
        <v>615</v>
      </c>
      <c r="G167" s="219" t="s">
        <v>576</v>
      </c>
      <c r="H167" s="220">
        <v>483.572</v>
      </c>
      <c r="I167" s="221"/>
      <c r="J167" s="222">
        <f>ROUND(I167*H167,2)</f>
        <v>0</v>
      </c>
      <c r="K167" s="218" t="s">
        <v>149</v>
      </c>
      <c r="L167" s="47"/>
      <c r="M167" s="223" t="s">
        <v>19</v>
      </c>
      <c r="N167" s="224" t="s">
        <v>43</v>
      </c>
      <c r="O167" s="87"/>
      <c r="P167" s="225">
        <f>O167*H167</f>
        <v>0</v>
      </c>
      <c r="Q167" s="225">
        <v>0.025590000000000002</v>
      </c>
      <c r="R167" s="225">
        <f>Q167*H167</f>
        <v>12.374607480000002</v>
      </c>
      <c r="S167" s="225">
        <v>0</v>
      </c>
      <c r="T167" s="226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7" t="s">
        <v>167</v>
      </c>
      <c r="AT167" s="227" t="s">
        <v>145</v>
      </c>
      <c r="AU167" s="227" t="s">
        <v>82</v>
      </c>
      <c r="AY167" s="20" t="s">
        <v>142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80</v>
      </c>
      <c r="BK167" s="228">
        <f>ROUND(I167*H167,2)</f>
        <v>0</v>
      </c>
      <c r="BL167" s="20" t="s">
        <v>167</v>
      </c>
      <c r="BM167" s="227" t="s">
        <v>616</v>
      </c>
    </row>
    <row r="168" s="2" customFormat="1">
      <c r="A168" s="41"/>
      <c r="B168" s="42"/>
      <c r="C168" s="43"/>
      <c r="D168" s="229" t="s">
        <v>152</v>
      </c>
      <c r="E168" s="43"/>
      <c r="F168" s="230" t="s">
        <v>617</v>
      </c>
      <c r="G168" s="43"/>
      <c r="H168" s="43"/>
      <c r="I168" s="231"/>
      <c r="J168" s="43"/>
      <c r="K168" s="43"/>
      <c r="L168" s="47"/>
      <c r="M168" s="232"/>
      <c r="N168" s="233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152</v>
      </c>
      <c r="AU168" s="20" t="s">
        <v>82</v>
      </c>
    </row>
    <row r="169" s="13" customFormat="1">
      <c r="A169" s="13"/>
      <c r="B169" s="238"/>
      <c r="C169" s="239"/>
      <c r="D169" s="240" t="s">
        <v>284</v>
      </c>
      <c r="E169" s="241" t="s">
        <v>19</v>
      </c>
      <c r="F169" s="242" t="s">
        <v>522</v>
      </c>
      <c r="G169" s="239"/>
      <c r="H169" s="243">
        <v>483.572</v>
      </c>
      <c r="I169" s="244"/>
      <c r="J169" s="239"/>
      <c r="K169" s="239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284</v>
      </c>
      <c r="AU169" s="249" t="s">
        <v>82</v>
      </c>
      <c r="AV169" s="13" t="s">
        <v>82</v>
      </c>
      <c r="AW169" s="13" t="s">
        <v>34</v>
      </c>
      <c r="AX169" s="13" t="s">
        <v>80</v>
      </c>
      <c r="AY169" s="249" t="s">
        <v>142</v>
      </c>
    </row>
    <row r="170" s="2" customFormat="1" ht="24.15" customHeight="1">
      <c r="A170" s="41"/>
      <c r="B170" s="42"/>
      <c r="C170" s="216" t="s">
        <v>273</v>
      </c>
      <c r="D170" s="216" t="s">
        <v>145</v>
      </c>
      <c r="E170" s="217" t="s">
        <v>618</v>
      </c>
      <c r="F170" s="218" t="s">
        <v>619</v>
      </c>
      <c r="G170" s="219" t="s">
        <v>582</v>
      </c>
      <c r="H170" s="220">
        <v>40.5</v>
      </c>
      <c r="I170" s="221"/>
      <c r="J170" s="222">
        <f>ROUND(I170*H170,2)</f>
        <v>0</v>
      </c>
      <c r="K170" s="218" t="s">
        <v>149</v>
      </c>
      <c r="L170" s="47"/>
      <c r="M170" s="223" t="s">
        <v>19</v>
      </c>
      <c r="N170" s="224" t="s">
        <v>43</v>
      </c>
      <c r="O170" s="87"/>
      <c r="P170" s="225">
        <f>O170*H170</f>
        <v>0</v>
      </c>
      <c r="Q170" s="225">
        <v>0.010319999999999999</v>
      </c>
      <c r="R170" s="225">
        <f>Q170*H170</f>
        <v>0.41796</v>
      </c>
      <c r="S170" s="225">
        <v>0</v>
      </c>
      <c r="T170" s="226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7" t="s">
        <v>167</v>
      </c>
      <c r="AT170" s="227" t="s">
        <v>145</v>
      </c>
      <c r="AU170" s="227" t="s">
        <v>82</v>
      </c>
      <c r="AY170" s="20" t="s">
        <v>142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0" t="s">
        <v>80</v>
      </c>
      <c r="BK170" s="228">
        <f>ROUND(I170*H170,2)</f>
        <v>0</v>
      </c>
      <c r="BL170" s="20" t="s">
        <v>167</v>
      </c>
      <c r="BM170" s="227" t="s">
        <v>620</v>
      </c>
    </row>
    <row r="171" s="2" customFormat="1">
      <c r="A171" s="41"/>
      <c r="B171" s="42"/>
      <c r="C171" s="43"/>
      <c r="D171" s="229" t="s">
        <v>152</v>
      </c>
      <c r="E171" s="43"/>
      <c r="F171" s="230" t="s">
        <v>621</v>
      </c>
      <c r="G171" s="43"/>
      <c r="H171" s="43"/>
      <c r="I171" s="231"/>
      <c r="J171" s="43"/>
      <c r="K171" s="43"/>
      <c r="L171" s="47"/>
      <c r="M171" s="232"/>
      <c r="N171" s="233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152</v>
      </c>
      <c r="AU171" s="20" t="s">
        <v>82</v>
      </c>
    </row>
    <row r="172" s="13" customFormat="1">
      <c r="A172" s="13"/>
      <c r="B172" s="238"/>
      <c r="C172" s="239"/>
      <c r="D172" s="240" t="s">
        <v>284</v>
      </c>
      <c r="E172" s="241" t="s">
        <v>19</v>
      </c>
      <c r="F172" s="242" t="s">
        <v>622</v>
      </c>
      <c r="G172" s="239"/>
      <c r="H172" s="243">
        <v>9.5999999999999996</v>
      </c>
      <c r="I172" s="244"/>
      <c r="J172" s="239"/>
      <c r="K172" s="239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284</v>
      </c>
      <c r="AU172" s="249" t="s">
        <v>82</v>
      </c>
      <c r="AV172" s="13" t="s">
        <v>82</v>
      </c>
      <c r="AW172" s="13" t="s">
        <v>34</v>
      </c>
      <c r="AX172" s="13" t="s">
        <v>72</v>
      </c>
      <c r="AY172" s="249" t="s">
        <v>142</v>
      </c>
    </row>
    <row r="173" s="13" customFormat="1">
      <c r="A173" s="13"/>
      <c r="B173" s="238"/>
      <c r="C173" s="239"/>
      <c r="D173" s="240" t="s">
        <v>284</v>
      </c>
      <c r="E173" s="241" t="s">
        <v>19</v>
      </c>
      <c r="F173" s="242" t="s">
        <v>623</v>
      </c>
      <c r="G173" s="239"/>
      <c r="H173" s="243">
        <v>9.5999999999999996</v>
      </c>
      <c r="I173" s="244"/>
      <c r="J173" s="239"/>
      <c r="K173" s="239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284</v>
      </c>
      <c r="AU173" s="249" t="s">
        <v>82</v>
      </c>
      <c r="AV173" s="13" t="s">
        <v>82</v>
      </c>
      <c r="AW173" s="13" t="s">
        <v>34</v>
      </c>
      <c r="AX173" s="13" t="s">
        <v>72</v>
      </c>
      <c r="AY173" s="249" t="s">
        <v>142</v>
      </c>
    </row>
    <row r="174" s="13" customFormat="1">
      <c r="A174" s="13"/>
      <c r="B174" s="238"/>
      <c r="C174" s="239"/>
      <c r="D174" s="240" t="s">
        <v>284</v>
      </c>
      <c r="E174" s="241" t="s">
        <v>19</v>
      </c>
      <c r="F174" s="242" t="s">
        <v>624</v>
      </c>
      <c r="G174" s="239"/>
      <c r="H174" s="243">
        <v>8.0999999999999996</v>
      </c>
      <c r="I174" s="244"/>
      <c r="J174" s="239"/>
      <c r="K174" s="239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284</v>
      </c>
      <c r="AU174" s="249" t="s">
        <v>82</v>
      </c>
      <c r="AV174" s="13" t="s">
        <v>82</v>
      </c>
      <c r="AW174" s="13" t="s">
        <v>34</v>
      </c>
      <c r="AX174" s="13" t="s">
        <v>72</v>
      </c>
      <c r="AY174" s="249" t="s">
        <v>142</v>
      </c>
    </row>
    <row r="175" s="15" customFormat="1">
      <c r="A175" s="15"/>
      <c r="B175" s="261"/>
      <c r="C175" s="262"/>
      <c r="D175" s="240" t="s">
        <v>284</v>
      </c>
      <c r="E175" s="263" t="s">
        <v>19</v>
      </c>
      <c r="F175" s="264" t="s">
        <v>625</v>
      </c>
      <c r="G175" s="262"/>
      <c r="H175" s="265">
        <v>27.300000000000001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1" t="s">
        <v>284</v>
      </c>
      <c r="AU175" s="271" t="s">
        <v>82</v>
      </c>
      <c r="AV175" s="15" t="s">
        <v>107</v>
      </c>
      <c r="AW175" s="15" t="s">
        <v>34</v>
      </c>
      <c r="AX175" s="15" t="s">
        <v>72</v>
      </c>
      <c r="AY175" s="271" t="s">
        <v>142</v>
      </c>
    </row>
    <row r="176" s="13" customFormat="1">
      <c r="A176" s="13"/>
      <c r="B176" s="238"/>
      <c r="C176" s="239"/>
      <c r="D176" s="240" t="s">
        <v>284</v>
      </c>
      <c r="E176" s="241" t="s">
        <v>19</v>
      </c>
      <c r="F176" s="242" t="s">
        <v>626</v>
      </c>
      <c r="G176" s="239"/>
      <c r="H176" s="243">
        <v>10.800000000000001</v>
      </c>
      <c r="I176" s="244"/>
      <c r="J176" s="239"/>
      <c r="K176" s="239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284</v>
      </c>
      <c r="AU176" s="249" t="s">
        <v>82</v>
      </c>
      <c r="AV176" s="13" t="s">
        <v>82</v>
      </c>
      <c r="AW176" s="13" t="s">
        <v>34</v>
      </c>
      <c r="AX176" s="13" t="s">
        <v>72</v>
      </c>
      <c r="AY176" s="249" t="s">
        <v>142</v>
      </c>
    </row>
    <row r="177" s="13" customFormat="1">
      <c r="A177" s="13"/>
      <c r="B177" s="238"/>
      <c r="C177" s="239"/>
      <c r="D177" s="240" t="s">
        <v>284</v>
      </c>
      <c r="E177" s="241" t="s">
        <v>19</v>
      </c>
      <c r="F177" s="242" t="s">
        <v>627</v>
      </c>
      <c r="G177" s="239"/>
      <c r="H177" s="243">
        <v>2.3999999999999999</v>
      </c>
      <c r="I177" s="244"/>
      <c r="J177" s="239"/>
      <c r="K177" s="239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284</v>
      </c>
      <c r="AU177" s="249" t="s">
        <v>82</v>
      </c>
      <c r="AV177" s="13" t="s">
        <v>82</v>
      </c>
      <c r="AW177" s="13" t="s">
        <v>34</v>
      </c>
      <c r="AX177" s="13" t="s">
        <v>72</v>
      </c>
      <c r="AY177" s="249" t="s">
        <v>142</v>
      </c>
    </row>
    <row r="178" s="15" customFormat="1">
      <c r="A178" s="15"/>
      <c r="B178" s="261"/>
      <c r="C178" s="262"/>
      <c r="D178" s="240" t="s">
        <v>284</v>
      </c>
      <c r="E178" s="263" t="s">
        <v>19</v>
      </c>
      <c r="F178" s="264" t="s">
        <v>628</v>
      </c>
      <c r="G178" s="262"/>
      <c r="H178" s="265">
        <v>13.199999999999999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1" t="s">
        <v>284</v>
      </c>
      <c r="AU178" s="271" t="s">
        <v>82</v>
      </c>
      <c r="AV178" s="15" t="s">
        <v>107</v>
      </c>
      <c r="AW178" s="15" t="s">
        <v>34</v>
      </c>
      <c r="AX178" s="15" t="s">
        <v>72</v>
      </c>
      <c r="AY178" s="271" t="s">
        <v>142</v>
      </c>
    </row>
    <row r="179" s="14" customFormat="1">
      <c r="A179" s="14"/>
      <c r="B179" s="250"/>
      <c r="C179" s="251"/>
      <c r="D179" s="240" t="s">
        <v>284</v>
      </c>
      <c r="E179" s="252" t="s">
        <v>19</v>
      </c>
      <c r="F179" s="253" t="s">
        <v>293</v>
      </c>
      <c r="G179" s="251"/>
      <c r="H179" s="254">
        <v>40.5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0" t="s">
        <v>284</v>
      </c>
      <c r="AU179" s="260" t="s">
        <v>82</v>
      </c>
      <c r="AV179" s="14" t="s">
        <v>167</v>
      </c>
      <c r="AW179" s="14" t="s">
        <v>34</v>
      </c>
      <c r="AX179" s="14" t="s">
        <v>80</v>
      </c>
      <c r="AY179" s="260" t="s">
        <v>142</v>
      </c>
    </row>
    <row r="180" s="2" customFormat="1" ht="24.15" customHeight="1">
      <c r="A180" s="41"/>
      <c r="B180" s="42"/>
      <c r="C180" s="216" t="s">
        <v>278</v>
      </c>
      <c r="D180" s="216" t="s">
        <v>145</v>
      </c>
      <c r="E180" s="217" t="s">
        <v>629</v>
      </c>
      <c r="F180" s="218" t="s">
        <v>630</v>
      </c>
      <c r="G180" s="219" t="s">
        <v>582</v>
      </c>
      <c r="H180" s="220">
        <v>7.7000000000000002</v>
      </c>
      <c r="I180" s="221"/>
      <c r="J180" s="222">
        <f>ROUND(I180*H180,2)</f>
        <v>0</v>
      </c>
      <c r="K180" s="218" t="s">
        <v>149</v>
      </c>
      <c r="L180" s="47"/>
      <c r="M180" s="223" t="s">
        <v>19</v>
      </c>
      <c r="N180" s="224" t="s">
        <v>43</v>
      </c>
      <c r="O180" s="87"/>
      <c r="P180" s="225">
        <f>O180*H180</f>
        <v>0</v>
      </c>
      <c r="Q180" s="225">
        <v>0.020650000000000002</v>
      </c>
      <c r="R180" s="225">
        <f>Q180*H180</f>
        <v>0.15900500000000001</v>
      </c>
      <c r="S180" s="225">
        <v>0</v>
      </c>
      <c r="T180" s="226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7" t="s">
        <v>167</v>
      </c>
      <c r="AT180" s="227" t="s">
        <v>145</v>
      </c>
      <c r="AU180" s="227" t="s">
        <v>82</v>
      </c>
      <c r="AY180" s="20" t="s">
        <v>142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20" t="s">
        <v>80</v>
      </c>
      <c r="BK180" s="228">
        <f>ROUND(I180*H180,2)</f>
        <v>0</v>
      </c>
      <c r="BL180" s="20" t="s">
        <v>167</v>
      </c>
      <c r="BM180" s="227" t="s">
        <v>631</v>
      </c>
    </row>
    <row r="181" s="2" customFormat="1">
      <c r="A181" s="41"/>
      <c r="B181" s="42"/>
      <c r="C181" s="43"/>
      <c r="D181" s="229" t="s">
        <v>152</v>
      </c>
      <c r="E181" s="43"/>
      <c r="F181" s="230" t="s">
        <v>632</v>
      </c>
      <c r="G181" s="43"/>
      <c r="H181" s="43"/>
      <c r="I181" s="231"/>
      <c r="J181" s="43"/>
      <c r="K181" s="43"/>
      <c r="L181" s="47"/>
      <c r="M181" s="232"/>
      <c r="N181" s="233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152</v>
      </c>
      <c r="AU181" s="20" t="s">
        <v>82</v>
      </c>
    </row>
    <row r="182" s="13" customFormat="1">
      <c r="A182" s="13"/>
      <c r="B182" s="238"/>
      <c r="C182" s="239"/>
      <c r="D182" s="240" t="s">
        <v>284</v>
      </c>
      <c r="E182" s="241" t="s">
        <v>19</v>
      </c>
      <c r="F182" s="242" t="s">
        <v>633</v>
      </c>
      <c r="G182" s="239"/>
      <c r="H182" s="243">
        <v>7.7000000000000002</v>
      </c>
      <c r="I182" s="244"/>
      <c r="J182" s="239"/>
      <c r="K182" s="239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284</v>
      </c>
      <c r="AU182" s="249" t="s">
        <v>82</v>
      </c>
      <c r="AV182" s="13" t="s">
        <v>82</v>
      </c>
      <c r="AW182" s="13" t="s">
        <v>34</v>
      </c>
      <c r="AX182" s="13" t="s">
        <v>80</v>
      </c>
      <c r="AY182" s="249" t="s">
        <v>142</v>
      </c>
    </row>
    <row r="183" s="2" customFormat="1" ht="37.8" customHeight="1">
      <c r="A183" s="41"/>
      <c r="B183" s="42"/>
      <c r="C183" s="216" t="s">
        <v>286</v>
      </c>
      <c r="D183" s="216" t="s">
        <v>145</v>
      </c>
      <c r="E183" s="217" t="s">
        <v>634</v>
      </c>
      <c r="F183" s="218" t="s">
        <v>635</v>
      </c>
      <c r="G183" s="219" t="s">
        <v>576</v>
      </c>
      <c r="H183" s="220">
        <v>120</v>
      </c>
      <c r="I183" s="221"/>
      <c r="J183" s="222">
        <f>ROUND(I183*H183,2)</f>
        <v>0</v>
      </c>
      <c r="K183" s="218" t="s">
        <v>149</v>
      </c>
      <c r="L183" s="47"/>
      <c r="M183" s="223" t="s">
        <v>19</v>
      </c>
      <c r="N183" s="224" t="s">
        <v>43</v>
      </c>
      <c r="O183" s="87"/>
      <c r="P183" s="225">
        <f>O183*H183</f>
        <v>0</v>
      </c>
      <c r="Q183" s="225">
        <v>0.00038999999999999999</v>
      </c>
      <c r="R183" s="225">
        <f>Q183*H183</f>
        <v>0.046800000000000001</v>
      </c>
      <c r="S183" s="225">
        <v>6.0000000000000002E-05</v>
      </c>
      <c r="T183" s="226">
        <f>S183*H183</f>
        <v>0.0071999999999999998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7" t="s">
        <v>167</v>
      </c>
      <c r="AT183" s="227" t="s">
        <v>145</v>
      </c>
      <c r="AU183" s="227" t="s">
        <v>82</v>
      </c>
      <c r="AY183" s="20" t="s">
        <v>142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20" t="s">
        <v>80</v>
      </c>
      <c r="BK183" s="228">
        <f>ROUND(I183*H183,2)</f>
        <v>0</v>
      </c>
      <c r="BL183" s="20" t="s">
        <v>167</v>
      </c>
      <c r="BM183" s="227" t="s">
        <v>636</v>
      </c>
    </row>
    <row r="184" s="2" customFormat="1">
      <c r="A184" s="41"/>
      <c r="B184" s="42"/>
      <c r="C184" s="43"/>
      <c r="D184" s="229" t="s">
        <v>152</v>
      </c>
      <c r="E184" s="43"/>
      <c r="F184" s="230" t="s">
        <v>637</v>
      </c>
      <c r="G184" s="43"/>
      <c r="H184" s="43"/>
      <c r="I184" s="231"/>
      <c r="J184" s="43"/>
      <c r="K184" s="43"/>
      <c r="L184" s="47"/>
      <c r="M184" s="232"/>
      <c r="N184" s="233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152</v>
      </c>
      <c r="AU184" s="20" t="s">
        <v>82</v>
      </c>
    </row>
    <row r="185" s="13" customFormat="1">
      <c r="A185" s="13"/>
      <c r="B185" s="238"/>
      <c r="C185" s="239"/>
      <c r="D185" s="240" t="s">
        <v>284</v>
      </c>
      <c r="E185" s="241" t="s">
        <v>19</v>
      </c>
      <c r="F185" s="242" t="s">
        <v>638</v>
      </c>
      <c r="G185" s="239"/>
      <c r="H185" s="243">
        <v>120</v>
      </c>
      <c r="I185" s="244"/>
      <c r="J185" s="239"/>
      <c r="K185" s="239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284</v>
      </c>
      <c r="AU185" s="249" t="s">
        <v>82</v>
      </c>
      <c r="AV185" s="13" t="s">
        <v>82</v>
      </c>
      <c r="AW185" s="13" t="s">
        <v>34</v>
      </c>
      <c r="AX185" s="13" t="s">
        <v>80</v>
      </c>
      <c r="AY185" s="249" t="s">
        <v>142</v>
      </c>
    </row>
    <row r="186" s="2" customFormat="1" ht="37.8" customHeight="1">
      <c r="A186" s="41"/>
      <c r="B186" s="42"/>
      <c r="C186" s="216" t="s">
        <v>7</v>
      </c>
      <c r="D186" s="216" t="s">
        <v>145</v>
      </c>
      <c r="E186" s="217" t="s">
        <v>639</v>
      </c>
      <c r="F186" s="218" t="s">
        <v>640</v>
      </c>
      <c r="G186" s="219" t="s">
        <v>576</v>
      </c>
      <c r="H186" s="220">
        <v>40.122999999999998</v>
      </c>
      <c r="I186" s="221"/>
      <c r="J186" s="222">
        <f>ROUND(I186*H186,2)</f>
        <v>0</v>
      </c>
      <c r="K186" s="218" t="s">
        <v>149</v>
      </c>
      <c r="L186" s="47"/>
      <c r="M186" s="223" t="s">
        <v>19</v>
      </c>
      <c r="N186" s="224" t="s">
        <v>43</v>
      </c>
      <c r="O186" s="87"/>
      <c r="P186" s="225">
        <f>O186*H186</f>
        <v>0</v>
      </c>
      <c r="Q186" s="225">
        <v>0.00038999999999999999</v>
      </c>
      <c r="R186" s="225">
        <f>Q186*H186</f>
        <v>0.015647969999999997</v>
      </c>
      <c r="S186" s="225">
        <v>1.0000000000000001E-05</v>
      </c>
      <c r="T186" s="226">
        <f>S186*H186</f>
        <v>0.00040123000000000003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7" t="s">
        <v>167</v>
      </c>
      <c r="AT186" s="227" t="s">
        <v>145</v>
      </c>
      <c r="AU186" s="227" t="s">
        <v>82</v>
      </c>
      <c r="AY186" s="20" t="s">
        <v>142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20" t="s">
        <v>80</v>
      </c>
      <c r="BK186" s="228">
        <f>ROUND(I186*H186,2)</f>
        <v>0</v>
      </c>
      <c r="BL186" s="20" t="s">
        <v>167</v>
      </c>
      <c r="BM186" s="227" t="s">
        <v>641</v>
      </c>
    </row>
    <row r="187" s="2" customFormat="1">
      <c r="A187" s="41"/>
      <c r="B187" s="42"/>
      <c r="C187" s="43"/>
      <c r="D187" s="229" t="s">
        <v>152</v>
      </c>
      <c r="E187" s="43"/>
      <c r="F187" s="230" t="s">
        <v>642</v>
      </c>
      <c r="G187" s="43"/>
      <c r="H187" s="43"/>
      <c r="I187" s="231"/>
      <c r="J187" s="43"/>
      <c r="K187" s="43"/>
      <c r="L187" s="47"/>
      <c r="M187" s="232"/>
      <c r="N187" s="233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152</v>
      </c>
      <c r="AU187" s="20" t="s">
        <v>82</v>
      </c>
    </row>
    <row r="188" s="16" customFormat="1">
      <c r="A188" s="16"/>
      <c r="B188" s="272"/>
      <c r="C188" s="273"/>
      <c r="D188" s="240" t="s">
        <v>284</v>
      </c>
      <c r="E188" s="274" t="s">
        <v>19</v>
      </c>
      <c r="F188" s="275" t="s">
        <v>643</v>
      </c>
      <c r="G188" s="273"/>
      <c r="H188" s="274" t="s">
        <v>19</v>
      </c>
      <c r="I188" s="276"/>
      <c r="J188" s="273"/>
      <c r="K188" s="273"/>
      <c r="L188" s="277"/>
      <c r="M188" s="278"/>
      <c r="N188" s="279"/>
      <c r="O188" s="279"/>
      <c r="P188" s="279"/>
      <c r="Q188" s="279"/>
      <c r="R188" s="279"/>
      <c r="S188" s="279"/>
      <c r="T188" s="280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81" t="s">
        <v>284</v>
      </c>
      <c r="AU188" s="281" t="s">
        <v>82</v>
      </c>
      <c r="AV188" s="16" t="s">
        <v>80</v>
      </c>
      <c r="AW188" s="16" t="s">
        <v>34</v>
      </c>
      <c r="AX188" s="16" t="s">
        <v>72</v>
      </c>
      <c r="AY188" s="281" t="s">
        <v>142</v>
      </c>
    </row>
    <row r="189" s="13" customFormat="1">
      <c r="A189" s="13"/>
      <c r="B189" s="238"/>
      <c r="C189" s="239"/>
      <c r="D189" s="240" t="s">
        <v>284</v>
      </c>
      <c r="E189" s="241" t="s">
        <v>19</v>
      </c>
      <c r="F189" s="242" t="s">
        <v>644</v>
      </c>
      <c r="G189" s="239"/>
      <c r="H189" s="243">
        <v>6.4279999999999999</v>
      </c>
      <c r="I189" s="244"/>
      <c r="J189" s="239"/>
      <c r="K189" s="239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284</v>
      </c>
      <c r="AU189" s="249" t="s">
        <v>82</v>
      </c>
      <c r="AV189" s="13" t="s">
        <v>82</v>
      </c>
      <c r="AW189" s="13" t="s">
        <v>34</v>
      </c>
      <c r="AX189" s="13" t="s">
        <v>72</v>
      </c>
      <c r="AY189" s="249" t="s">
        <v>142</v>
      </c>
    </row>
    <row r="190" s="15" customFormat="1">
      <c r="A190" s="15"/>
      <c r="B190" s="261"/>
      <c r="C190" s="262"/>
      <c r="D190" s="240" t="s">
        <v>284</v>
      </c>
      <c r="E190" s="263" t="s">
        <v>19</v>
      </c>
      <c r="F190" s="264" t="s">
        <v>300</v>
      </c>
      <c r="G190" s="262"/>
      <c r="H190" s="265">
        <v>6.4279999999999999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1" t="s">
        <v>284</v>
      </c>
      <c r="AU190" s="271" t="s">
        <v>82</v>
      </c>
      <c r="AV190" s="15" t="s">
        <v>107</v>
      </c>
      <c r="AW190" s="15" t="s">
        <v>34</v>
      </c>
      <c r="AX190" s="15" t="s">
        <v>72</v>
      </c>
      <c r="AY190" s="271" t="s">
        <v>142</v>
      </c>
    </row>
    <row r="191" s="16" customFormat="1">
      <c r="A191" s="16"/>
      <c r="B191" s="272"/>
      <c r="C191" s="273"/>
      <c r="D191" s="240" t="s">
        <v>284</v>
      </c>
      <c r="E191" s="274" t="s">
        <v>19</v>
      </c>
      <c r="F191" s="275" t="s">
        <v>645</v>
      </c>
      <c r="G191" s="273"/>
      <c r="H191" s="274" t="s">
        <v>19</v>
      </c>
      <c r="I191" s="276"/>
      <c r="J191" s="273"/>
      <c r="K191" s="273"/>
      <c r="L191" s="277"/>
      <c r="M191" s="278"/>
      <c r="N191" s="279"/>
      <c r="O191" s="279"/>
      <c r="P191" s="279"/>
      <c r="Q191" s="279"/>
      <c r="R191" s="279"/>
      <c r="S191" s="279"/>
      <c r="T191" s="280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81" t="s">
        <v>284</v>
      </c>
      <c r="AU191" s="281" t="s">
        <v>82</v>
      </c>
      <c r="AV191" s="16" t="s">
        <v>80</v>
      </c>
      <c r="AW191" s="16" t="s">
        <v>34</v>
      </c>
      <c r="AX191" s="16" t="s">
        <v>72</v>
      </c>
      <c r="AY191" s="281" t="s">
        <v>142</v>
      </c>
    </row>
    <row r="192" s="13" customFormat="1">
      <c r="A192" s="13"/>
      <c r="B192" s="238"/>
      <c r="C192" s="239"/>
      <c r="D192" s="240" t="s">
        <v>284</v>
      </c>
      <c r="E192" s="241" t="s">
        <v>19</v>
      </c>
      <c r="F192" s="242" t="s">
        <v>646</v>
      </c>
      <c r="G192" s="239"/>
      <c r="H192" s="243">
        <v>13.57</v>
      </c>
      <c r="I192" s="244"/>
      <c r="J192" s="239"/>
      <c r="K192" s="239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284</v>
      </c>
      <c r="AU192" s="249" t="s">
        <v>82</v>
      </c>
      <c r="AV192" s="13" t="s">
        <v>82</v>
      </c>
      <c r="AW192" s="13" t="s">
        <v>34</v>
      </c>
      <c r="AX192" s="13" t="s">
        <v>72</v>
      </c>
      <c r="AY192" s="249" t="s">
        <v>142</v>
      </c>
    </row>
    <row r="193" s="13" customFormat="1">
      <c r="A193" s="13"/>
      <c r="B193" s="238"/>
      <c r="C193" s="239"/>
      <c r="D193" s="240" t="s">
        <v>284</v>
      </c>
      <c r="E193" s="241" t="s">
        <v>19</v>
      </c>
      <c r="F193" s="242" t="s">
        <v>647</v>
      </c>
      <c r="G193" s="239"/>
      <c r="H193" s="243">
        <v>13.560000000000001</v>
      </c>
      <c r="I193" s="244"/>
      <c r="J193" s="239"/>
      <c r="K193" s="239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284</v>
      </c>
      <c r="AU193" s="249" t="s">
        <v>82</v>
      </c>
      <c r="AV193" s="13" t="s">
        <v>82</v>
      </c>
      <c r="AW193" s="13" t="s">
        <v>34</v>
      </c>
      <c r="AX193" s="13" t="s">
        <v>72</v>
      </c>
      <c r="AY193" s="249" t="s">
        <v>142</v>
      </c>
    </row>
    <row r="194" s="15" customFormat="1">
      <c r="A194" s="15"/>
      <c r="B194" s="261"/>
      <c r="C194" s="262"/>
      <c r="D194" s="240" t="s">
        <v>284</v>
      </c>
      <c r="E194" s="263" t="s">
        <v>19</v>
      </c>
      <c r="F194" s="264" t="s">
        <v>300</v>
      </c>
      <c r="G194" s="262"/>
      <c r="H194" s="265">
        <v>27.129999999999999</v>
      </c>
      <c r="I194" s="266"/>
      <c r="J194" s="262"/>
      <c r="K194" s="262"/>
      <c r="L194" s="267"/>
      <c r="M194" s="268"/>
      <c r="N194" s="269"/>
      <c r="O194" s="269"/>
      <c r="P194" s="269"/>
      <c r="Q194" s="269"/>
      <c r="R194" s="269"/>
      <c r="S194" s="269"/>
      <c r="T194" s="27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1" t="s">
        <v>284</v>
      </c>
      <c r="AU194" s="271" t="s">
        <v>82</v>
      </c>
      <c r="AV194" s="15" t="s">
        <v>107</v>
      </c>
      <c r="AW194" s="15" t="s">
        <v>34</v>
      </c>
      <c r="AX194" s="15" t="s">
        <v>72</v>
      </c>
      <c r="AY194" s="271" t="s">
        <v>142</v>
      </c>
    </row>
    <row r="195" s="16" customFormat="1">
      <c r="A195" s="16"/>
      <c r="B195" s="272"/>
      <c r="C195" s="273"/>
      <c r="D195" s="240" t="s">
        <v>284</v>
      </c>
      <c r="E195" s="274" t="s">
        <v>19</v>
      </c>
      <c r="F195" s="275" t="s">
        <v>648</v>
      </c>
      <c r="G195" s="273"/>
      <c r="H195" s="274" t="s">
        <v>19</v>
      </c>
      <c r="I195" s="276"/>
      <c r="J195" s="273"/>
      <c r="K195" s="273"/>
      <c r="L195" s="277"/>
      <c r="M195" s="278"/>
      <c r="N195" s="279"/>
      <c r="O195" s="279"/>
      <c r="P195" s="279"/>
      <c r="Q195" s="279"/>
      <c r="R195" s="279"/>
      <c r="S195" s="279"/>
      <c r="T195" s="280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81" t="s">
        <v>284</v>
      </c>
      <c r="AU195" s="281" t="s">
        <v>82</v>
      </c>
      <c r="AV195" s="16" t="s">
        <v>80</v>
      </c>
      <c r="AW195" s="16" t="s">
        <v>34</v>
      </c>
      <c r="AX195" s="16" t="s">
        <v>72</v>
      </c>
      <c r="AY195" s="281" t="s">
        <v>142</v>
      </c>
    </row>
    <row r="196" s="13" customFormat="1">
      <c r="A196" s="13"/>
      <c r="B196" s="238"/>
      <c r="C196" s="239"/>
      <c r="D196" s="240" t="s">
        <v>284</v>
      </c>
      <c r="E196" s="241" t="s">
        <v>19</v>
      </c>
      <c r="F196" s="242" t="s">
        <v>649</v>
      </c>
      <c r="G196" s="239"/>
      <c r="H196" s="243">
        <v>6.5650000000000004</v>
      </c>
      <c r="I196" s="244"/>
      <c r="J196" s="239"/>
      <c r="K196" s="239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284</v>
      </c>
      <c r="AU196" s="249" t="s">
        <v>82</v>
      </c>
      <c r="AV196" s="13" t="s">
        <v>82</v>
      </c>
      <c r="AW196" s="13" t="s">
        <v>34</v>
      </c>
      <c r="AX196" s="13" t="s">
        <v>72</v>
      </c>
      <c r="AY196" s="249" t="s">
        <v>142</v>
      </c>
    </row>
    <row r="197" s="15" customFormat="1">
      <c r="A197" s="15"/>
      <c r="B197" s="261"/>
      <c r="C197" s="262"/>
      <c r="D197" s="240" t="s">
        <v>284</v>
      </c>
      <c r="E197" s="263" t="s">
        <v>19</v>
      </c>
      <c r="F197" s="264" t="s">
        <v>300</v>
      </c>
      <c r="G197" s="262"/>
      <c r="H197" s="265">
        <v>6.5650000000000004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1" t="s">
        <v>284</v>
      </c>
      <c r="AU197" s="271" t="s">
        <v>82</v>
      </c>
      <c r="AV197" s="15" t="s">
        <v>107</v>
      </c>
      <c r="AW197" s="15" t="s">
        <v>34</v>
      </c>
      <c r="AX197" s="15" t="s">
        <v>72</v>
      </c>
      <c r="AY197" s="271" t="s">
        <v>142</v>
      </c>
    </row>
    <row r="198" s="14" customFormat="1">
      <c r="A198" s="14"/>
      <c r="B198" s="250"/>
      <c r="C198" s="251"/>
      <c r="D198" s="240" t="s">
        <v>284</v>
      </c>
      <c r="E198" s="252" t="s">
        <v>19</v>
      </c>
      <c r="F198" s="253" t="s">
        <v>293</v>
      </c>
      <c r="G198" s="251"/>
      <c r="H198" s="254">
        <v>40.122999999999998</v>
      </c>
      <c r="I198" s="255"/>
      <c r="J198" s="251"/>
      <c r="K198" s="251"/>
      <c r="L198" s="256"/>
      <c r="M198" s="257"/>
      <c r="N198" s="258"/>
      <c r="O198" s="258"/>
      <c r="P198" s="258"/>
      <c r="Q198" s="258"/>
      <c r="R198" s="258"/>
      <c r="S198" s="258"/>
      <c r="T198" s="25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0" t="s">
        <v>284</v>
      </c>
      <c r="AU198" s="260" t="s">
        <v>82</v>
      </c>
      <c r="AV198" s="14" t="s">
        <v>167</v>
      </c>
      <c r="AW198" s="14" t="s">
        <v>34</v>
      </c>
      <c r="AX198" s="14" t="s">
        <v>80</v>
      </c>
      <c r="AY198" s="260" t="s">
        <v>142</v>
      </c>
    </row>
    <row r="199" s="12" customFormat="1" ht="22.8" customHeight="1">
      <c r="A199" s="12"/>
      <c r="B199" s="200"/>
      <c r="C199" s="201"/>
      <c r="D199" s="202" t="s">
        <v>71</v>
      </c>
      <c r="E199" s="214" t="s">
        <v>224</v>
      </c>
      <c r="F199" s="214" t="s">
        <v>650</v>
      </c>
      <c r="G199" s="201"/>
      <c r="H199" s="201"/>
      <c r="I199" s="204"/>
      <c r="J199" s="215">
        <f>BK199</f>
        <v>0</v>
      </c>
      <c r="K199" s="201"/>
      <c r="L199" s="206"/>
      <c r="M199" s="207"/>
      <c r="N199" s="208"/>
      <c r="O199" s="208"/>
      <c r="P199" s="209">
        <f>SUM(P200:P215)</f>
        <v>0</v>
      </c>
      <c r="Q199" s="208"/>
      <c r="R199" s="209">
        <f>SUM(R200:R215)</f>
        <v>0.0241239</v>
      </c>
      <c r="S199" s="208"/>
      <c r="T199" s="210">
        <f>SUM(T200:T215)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1" t="s">
        <v>80</v>
      </c>
      <c r="AT199" s="212" t="s">
        <v>71</v>
      </c>
      <c r="AU199" s="212" t="s">
        <v>80</v>
      </c>
      <c r="AY199" s="211" t="s">
        <v>142</v>
      </c>
      <c r="BK199" s="213">
        <f>SUM(BK200:BK215)</f>
        <v>0</v>
      </c>
    </row>
    <row r="200" s="2" customFormat="1" ht="24.15" customHeight="1">
      <c r="A200" s="41"/>
      <c r="B200" s="42"/>
      <c r="C200" s="216" t="s">
        <v>302</v>
      </c>
      <c r="D200" s="216" t="s">
        <v>145</v>
      </c>
      <c r="E200" s="217" t="s">
        <v>651</v>
      </c>
      <c r="F200" s="218" t="s">
        <v>652</v>
      </c>
      <c r="G200" s="219" t="s">
        <v>582</v>
      </c>
      <c r="H200" s="220">
        <v>7</v>
      </c>
      <c r="I200" s="221"/>
      <c r="J200" s="222">
        <f>ROUND(I200*H200,2)</f>
        <v>0</v>
      </c>
      <c r="K200" s="218" t="s">
        <v>149</v>
      </c>
      <c r="L200" s="47"/>
      <c r="M200" s="223" t="s">
        <v>19</v>
      </c>
      <c r="N200" s="224" t="s">
        <v>43</v>
      </c>
      <c r="O200" s="87"/>
      <c r="P200" s="225">
        <f>O200*H200</f>
        <v>0</v>
      </c>
      <c r="Q200" s="225">
        <v>1.0000000000000001E-05</v>
      </c>
      <c r="R200" s="225">
        <f>Q200*H200</f>
        <v>7.0000000000000007E-05</v>
      </c>
      <c r="S200" s="225">
        <v>0</v>
      </c>
      <c r="T200" s="226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7" t="s">
        <v>167</v>
      </c>
      <c r="AT200" s="227" t="s">
        <v>145</v>
      </c>
      <c r="AU200" s="227" t="s">
        <v>82</v>
      </c>
      <c r="AY200" s="20" t="s">
        <v>142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20" t="s">
        <v>80</v>
      </c>
      <c r="BK200" s="228">
        <f>ROUND(I200*H200,2)</f>
        <v>0</v>
      </c>
      <c r="BL200" s="20" t="s">
        <v>167</v>
      </c>
      <c r="BM200" s="227" t="s">
        <v>653</v>
      </c>
    </row>
    <row r="201" s="2" customFormat="1">
      <c r="A201" s="41"/>
      <c r="B201" s="42"/>
      <c r="C201" s="43"/>
      <c r="D201" s="229" t="s">
        <v>152</v>
      </c>
      <c r="E201" s="43"/>
      <c r="F201" s="230" t="s">
        <v>654</v>
      </c>
      <c r="G201" s="43"/>
      <c r="H201" s="43"/>
      <c r="I201" s="231"/>
      <c r="J201" s="43"/>
      <c r="K201" s="43"/>
      <c r="L201" s="47"/>
      <c r="M201" s="232"/>
      <c r="N201" s="233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152</v>
      </c>
      <c r="AU201" s="20" t="s">
        <v>82</v>
      </c>
    </row>
    <row r="202" s="13" customFormat="1">
      <c r="A202" s="13"/>
      <c r="B202" s="238"/>
      <c r="C202" s="239"/>
      <c r="D202" s="240" t="s">
        <v>284</v>
      </c>
      <c r="E202" s="241" t="s">
        <v>19</v>
      </c>
      <c r="F202" s="242" t="s">
        <v>655</v>
      </c>
      <c r="G202" s="239"/>
      <c r="H202" s="243">
        <v>2</v>
      </c>
      <c r="I202" s="244"/>
      <c r="J202" s="239"/>
      <c r="K202" s="239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284</v>
      </c>
      <c r="AU202" s="249" t="s">
        <v>82</v>
      </c>
      <c r="AV202" s="13" t="s">
        <v>82</v>
      </c>
      <c r="AW202" s="13" t="s">
        <v>34</v>
      </c>
      <c r="AX202" s="13" t="s">
        <v>72</v>
      </c>
      <c r="AY202" s="249" t="s">
        <v>142</v>
      </c>
    </row>
    <row r="203" s="13" customFormat="1">
      <c r="A203" s="13"/>
      <c r="B203" s="238"/>
      <c r="C203" s="239"/>
      <c r="D203" s="240" t="s">
        <v>284</v>
      </c>
      <c r="E203" s="241" t="s">
        <v>19</v>
      </c>
      <c r="F203" s="242" t="s">
        <v>656</v>
      </c>
      <c r="G203" s="239"/>
      <c r="H203" s="243">
        <v>5</v>
      </c>
      <c r="I203" s="244"/>
      <c r="J203" s="239"/>
      <c r="K203" s="239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284</v>
      </c>
      <c r="AU203" s="249" t="s">
        <v>82</v>
      </c>
      <c r="AV203" s="13" t="s">
        <v>82</v>
      </c>
      <c r="AW203" s="13" t="s">
        <v>34</v>
      </c>
      <c r="AX203" s="13" t="s">
        <v>72</v>
      </c>
      <c r="AY203" s="249" t="s">
        <v>142</v>
      </c>
    </row>
    <row r="204" s="14" customFormat="1">
      <c r="A204" s="14"/>
      <c r="B204" s="250"/>
      <c r="C204" s="251"/>
      <c r="D204" s="240" t="s">
        <v>284</v>
      </c>
      <c r="E204" s="252" t="s">
        <v>19</v>
      </c>
      <c r="F204" s="253" t="s">
        <v>293</v>
      </c>
      <c r="G204" s="251"/>
      <c r="H204" s="254">
        <v>7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0" t="s">
        <v>284</v>
      </c>
      <c r="AU204" s="260" t="s">
        <v>82</v>
      </c>
      <c r="AV204" s="14" t="s">
        <v>167</v>
      </c>
      <c r="AW204" s="14" t="s">
        <v>34</v>
      </c>
      <c r="AX204" s="14" t="s">
        <v>80</v>
      </c>
      <c r="AY204" s="260" t="s">
        <v>142</v>
      </c>
    </row>
    <row r="205" s="2" customFormat="1" ht="16.5" customHeight="1">
      <c r="A205" s="41"/>
      <c r="B205" s="42"/>
      <c r="C205" s="286" t="s">
        <v>307</v>
      </c>
      <c r="D205" s="286" t="s">
        <v>569</v>
      </c>
      <c r="E205" s="287" t="s">
        <v>657</v>
      </c>
      <c r="F205" s="288" t="s">
        <v>658</v>
      </c>
      <c r="G205" s="289" t="s">
        <v>582</v>
      </c>
      <c r="H205" s="290">
        <v>7.21</v>
      </c>
      <c r="I205" s="291"/>
      <c r="J205" s="292">
        <f>ROUND(I205*H205,2)</f>
        <v>0</v>
      </c>
      <c r="K205" s="288" t="s">
        <v>149</v>
      </c>
      <c r="L205" s="293"/>
      <c r="M205" s="294" t="s">
        <v>19</v>
      </c>
      <c r="N205" s="295" t="s">
        <v>43</v>
      </c>
      <c r="O205" s="87"/>
      <c r="P205" s="225">
        <f>O205*H205</f>
        <v>0</v>
      </c>
      <c r="Q205" s="225">
        <v>0.0025899999999999999</v>
      </c>
      <c r="R205" s="225">
        <f>Q205*H205</f>
        <v>0.0186739</v>
      </c>
      <c r="S205" s="225">
        <v>0</v>
      </c>
      <c r="T205" s="226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7" t="s">
        <v>224</v>
      </c>
      <c r="AT205" s="227" t="s">
        <v>569</v>
      </c>
      <c r="AU205" s="227" t="s">
        <v>82</v>
      </c>
      <c r="AY205" s="20" t="s">
        <v>142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20" t="s">
        <v>80</v>
      </c>
      <c r="BK205" s="228">
        <f>ROUND(I205*H205,2)</f>
        <v>0</v>
      </c>
      <c r="BL205" s="20" t="s">
        <v>167</v>
      </c>
      <c r="BM205" s="227" t="s">
        <v>659</v>
      </c>
    </row>
    <row r="206" s="13" customFormat="1">
      <c r="A206" s="13"/>
      <c r="B206" s="238"/>
      <c r="C206" s="239"/>
      <c r="D206" s="240" t="s">
        <v>284</v>
      </c>
      <c r="E206" s="239"/>
      <c r="F206" s="242" t="s">
        <v>660</v>
      </c>
      <c r="G206" s="239"/>
      <c r="H206" s="243">
        <v>7.21</v>
      </c>
      <c r="I206" s="244"/>
      <c r="J206" s="239"/>
      <c r="K206" s="239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284</v>
      </c>
      <c r="AU206" s="249" t="s">
        <v>82</v>
      </c>
      <c r="AV206" s="13" t="s">
        <v>82</v>
      </c>
      <c r="AW206" s="13" t="s">
        <v>4</v>
      </c>
      <c r="AX206" s="13" t="s">
        <v>80</v>
      </c>
      <c r="AY206" s="249" t="s">
        <v>142</v>
      </c>
    </row>
    <row r="207" s="2" customFormat="1" ht="44.25" customHeight="1">
      <c r="A207" s="41"/>
      <c r="B207" s="42"/>
      <c r="C207" s="216" t="s">
        <v>312</v>
      </c>
      <c r="D207" s="216" t="s">
        <v>145</v>
      </c>
      <c r="E207" s="217" t="s">
        <v>661</v>
      </c>
      <c r="F207" s="218" t="s">
        <v>662</v>
      </c>
      <c r="G207" s="219" t="s">
        <v>196</v>
      </c>
      <c r="H207" s="220">
        <v>5</v>
      </c>
      <c r="I207" s="221"/>
      <c r="J207" s="222">
        <f>ROUND(I207*H207,2)</f>
        <v>0</v>
      </c>
      <c r="K207" s="218" t="s">
        <v>149</v>
      </c>
      <c r="L207" s="47"/>
      <c r="M207" s="223" t="s">
        <v>19</v>
      </c>
      <c r="N207" s="224" t="s">
        <v>43</v>
      </c>
      <c r="O207" s="87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7" t="s">
        <v>167</v>
      </c>
      <c r="AT207" s="227" t="s">
        <v>145</v>
      </c>
      <c r="AU207" s="227" t="s">
        <v>82</v>
      </c>
      <c r="AY207" s="20" t="s">
        <v>142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20" t="s">
        <v>80</v>
      </c>
      <c r="BK207" s="228">
        <f>ROUND(I207*H207,2)</f>
        <v>0</v>
      </c>
      <c r="BL207" s="20" t="s">
        <v>167</v>
      </c>
      <c r="BM207" s="227" t="s">
        <v>663</v>
      </c>
    </row>
    <row r="208" s="2" customFormat="1">
      <c r="A208" s="41"/>
      <c r="B208" s="42"/>
      <c r="C208" s="43"/>
      <c r="D208" s="229" t="s">
        <v>152</v>
      </c>
      <c r="E208" s="43"/>
      <c r="F208" s="230" t="s">
        <v>664</v>
      </c>
      <c r="G208" s="43"/>
      <c r="H208" s="43"/>
      <c r="I208" s="231"/>
      <c r="J208" s="43"/>
      <c r="K208" s="43"/>
      <c r="L208" s="47"/>
      <c r="M208" s="232"/>
      <c r="N208" s="233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152</v>
      </c>
      <c r="AU208" s="20" t="s">
        <v>82</v>
      </c>
    </row>
    <row r="209" s="2" customFormat="1" ht="16.5" customHeight="1">
      <c r="A209" s="41"/>
      <c r="B209" s="42"/>
      <c r="C209" s="286" t="s">
        <v>317</v>
      </c>
      <c r="D209" s="286" t="s">
        <v>569</v>
      </c>
      <c r="E209" s="287" t="s">
        <v>665</v>
      </c>
      <c r="F209" s="288" t="s">
        <v>666</v>
      </c>
      <c r="G209" s="289" t="s">
        <v>196</v>
      </c>
      <c r="H209" s="290">
        <v>4</v>
      </c>
      <c r="I209" s="291"/>
      <c r="J209" s="292">
        <f>ROUND(I209*H209,2)</f>
        <v>0</v>
      </c>
      <c r="K209" s="288" t="s">
        <v>149</v>
      </c>
      <c r="L209" s="293"/>
      <c r="M209" s="294" t="s">
        <v>19</v>
      </c>
      <c r="N209" s="295" t="s">
        <v>43</v>
      </c>
      <c r="O209" s="87"/>
      <c r="P209" s="225">
        <f>O209*H209</f>
        <v>0</v>
      </c>
      <c r="Q209" s="225">
        <v>0.00064999999999999997</v>
      </c>
      <c r="R209" s="225">
        <f>Q209*H209</f>
        <v>0.0025999999999999999</v>
      </c>
      <c r="S209" s="225">
        <v>0</v>
      </c>
      <c r="T209" s="226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7" t="s">
        <v>224</v>
      </c>
      <c r="AT209" s="227" t="s">
        <v>569</v>
      </c>
      <c r="AU209" s="227" t="s">
        <v>82</v>
      </c>
      <c r="AY209" s="20" t="s">
        <v>142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20" t="s">
        <v>80</v>
      </c>
      <c r="BK209" s="228">
        <f>ROUND(I209*H209,2)</f>
        <v>0</v>
      </c>
      <c r="BL209" s="20" t="s">
        <v>167</v>
      </c>
      <c r="BM209" s="227" t="s">
        <v>667</v>
      </c>
    </row>
    <row r="210" s="2" customFormat="1" ht="16.5" customHeight="1">
      <c r="A210" s="41"/>
      <c r="B210" s="42"/>
      <c r="C210" s="286" t="s">
        <v>324</v>
      </c>
      <c r="D210" s="286" t="s">
        <v>569</v>
      </c>
      <c r="E210" s="287" t="s">
        <v>668</v>
      </c>
      <c r="F210" s="288" t="s">
        <v>669</v>
      </c>
      <c r="G210" s="289" t="s">
        <v>196</v>
      </c>
      <c r="H210" s="290">
        <v>1</v>
      </c>
      <c r="I210" s="291"/>
      <c r="J210" s="292">
        <f>ROUND(I210*H210,2)</f>
        <v>0</v>
      </c>
      <c r="K210" s="288" t="s">
        <v>149</v>
      </c>
      <c r="L210" s="293"/>
      <c r="M210" s="294" t="s">
        <v>19</v>
      </c>
      <c r="N210" s="295" t="s">
        <v>43</v>
      </c>
      <c r="O210" s="87"/>
      <c r="P210" s="225">
        <f>O210*H210</f>
        <v>0</v>
      </c>
      <c r="Q210" s="225">
        <v>0.00054000000000000001</v>
      </c>
      <c r="R210" s="225">
        <f>Q210*H210</f>
        <v>0.00054000000000000001</v>
      </c>
      <c r="S210" s="225">
        <v>0</v>
      </c>
      <c r="T210" s="226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7" t="s">
        <v>224</v>
      </c>
      <c r="AT210" s="227" t="s">
        <v>569</v>
      </c>
      <c r="AU210" s="227" t="s">
        <v>82</v>
      </c>
      <c r="AY210" s="20" t="s">
        <v>142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20" t="s">
        <v>80</v>
      </c>
      <c r="BK210" s="228">
        <f>ROUND(I210*H210,2)</f>
        <v>0</v>
      </c>
      <c r="BL210" s="20" t="s">
        <v>167</v>
      </c>
      <c r="BM210" s="227" t="s">
        <v>670</v>
      </c>
    </row>
    <row r="211" s="2" customFormat="1" ht="37.8" customHeight="1">
      <c r="A211" s="41"/>
      <c r="B211" s="42"/>
      <c r="C211" s="216" t="s">
        <v>329</v>
      </c>
      <c r="D211" s="216" t="s">
        <v>145</v>
      </c>
      <c r="E211" s="217" t="s">
        <v>671</v>
      </c>
      <c r="F211" s="218" t="s">
        <v>672</v>
      </c>
      <c r="G211" s="219" t="s">
        <v>196</v>
      </c>
      <c r="H211" s="220">
        <v>2</v>
      </c>
      <c r="I211" s="221"/>
      <c r="J211" s="222">
        <f>ROUND(I211*H211,2)</f>
        <v>0</v>
      </c>
      <c r="K211" s="218" t="s">
        <v>19</v>
      </c>
      <c r="L211" s="47"/>
      <c r="M211" s="223" t="s">
        <v>19</v>
      </c>
      <c r="N211" s="224" t="s">
        <v>43</v>
      </c>
      <c r="O211" s="87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7" t="s">
        <v>167</v>
      </c>
      <c r="AT211" s="227" t="s">
        <v>145</v>
      </c>
      <c r="AU211" s="227" t="s">
        <v>82</v>
      </c>
      <c r="AY211" s="20" t="s">
        <v>142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20" t="s">
        <v>80</v>
      </c>
      <c r="BK211" s="228">
        <f>ROUND(I211*H211,2)</f>
        <v>0</v>
      </c>
      <c r="BL211" s="20" t="s">
        <v>167</v>
      </c>
      <c r="BM211" s="227" t="s">
        <v>673</v>
      </c>
    </row>
    <row r="212" s="2" customFormat="1" ht="16.5" customHeight="1">
      <c r="A212" s="41"/>
      <c r="B212" s="42"/>
      <c r="C212" s="216" t="s">
        <v>335</v>
      </c>
      <c r="D212" s="216" t="s">
        <v>145</v>
      </c>
      <c r="E212" s="217" t="s">
        <v>674</v>
      </c>
      <c r="F212" s="218" t="s">
        <v>675</v>
      </c>
      <c r="G212" s="219" t="s">
        <v>582</v>
      </c>
      <c r="H212" s="220">
        <v>7</v>
      </c>
      <c r="I212" s="221"/>
      <c r="J212" s="222">
        <f>ROUND(I212*H212,2)</f>
        <v>0</v>
      </c>
      <c r="K212" s="218" t="s">
        <v>149</v>
      </c>
      <c r="L212" s="47"/>
      <c r="M212" s="223" t="s">
        <v>19</v>
      </c>
      <c r="N212" s="224" t="s">
        <v>43</v>
      </c>
      <c r="O212" s="87"/>
      <c r="P212" s="225">
        <f>O212*H212</f>
        <v>0</v>
      </c>
      <c r="Q212" s="225">
        <v>0.00019000000000000001</v>
      </c>
      <c r="R212" s="225">
        <f>Q212*H212</f>
        <v>0.00133</v>
      </c>
      <c r="S212" s="225">
        <v>0</v>
      </c>
      <c r="T212" s="226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7" t="s">
        <v>167</v>
      </c>
      <c r="AT212" s="227" t="s">
        <v>145</v>
      </c>
      <c r="AU212" s="227" t="s">
        <v>82</v>
      </c>
      <c r="AY212" s="20" t="s">
        <v>142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20" t="s">
        <v>80</v>
      </c>
      <c r="BK212" s="228">
        <f>ROUND(I212*H212,2)</f>
        <v>0</v>
      </c>
      <c r="BL212" s="20" t="s">
        <v>167</v>
      </c>
      <c r="BM212" s="227" t="s">
        <v>676</v>
      </c>
    </row>
    <row r="213" s="2" customFormat="1">
      <c r="A213" s="41"/>
      <c r="B213" s="42"/>
      <c r="C213" s="43"/>
      <c r="D213" s="229" t="s">
        <v>152</v>
      </c>
      <c r="E213" s="43"/>
      <c r="F213" s="230" t="s">
        <v>677</v>
      </c>
      <c r="G213" s="43"/>
      <c r="H213" s="43"/>
      <c r="I213" s="231"/>
      <c r="J213" s="43"/>
      <c r="K213" s="43"/>
      <c r="L213" s="47"/>
      <c r="M213" s="232"/>
      <c r="N213" s="233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152</v>
      </c>
      <c r="AU213" s="20" t="s">
        <v>82</v>
      </c>
    </row>
    <row r="214" s="2" customFormat="1" ht="24.15" customHeight="1">
      <c r="A214" s="41"/>
      <c r="B214" s="42"/>
      <c r="C214" s="216" t="s">
        <v>347</v>
      </c>
      <c r="D214" s="216" t="s">
        <v>145</v>
      </c>
      <c r="E214" s="217" t="s">
        <v>678</v>
      </c>
      <c r="F214" s="218" t="s">
        <v>679</v>
      </c>
      <c r="G214" s="219" t="s">
        <v>582</v>
      </c>
      <c r="H214" s="220">
        <v>7</v>
      </c>
      <c r="I214" s="221"/>
      <c r="J214" s="222">
        <f>ROUND(I214*H214,2)</f>
        <v>0</v>
      </c>
      <c r="K214" s="218" t="s">
        <v>149</v>
      </c>
      <c r="L214" s="47"/>
      <c r="M214" s="223" t="s">
        <v>19</v>
      </c>
      <c r="N214" s="224" t="s">
        <v>43</v>
      </c>
      <c r="O214" s="87"/>
      <c r="P214" s="225">
        <f>O214*H214</f>
        <v>0</v>
      </c>
      <c r="Q214" s="225">
        <v>0.00012999999999999999</v>
      </c>
      <c r="R214" s="225">
        <f>Q214*H214</f>
        <v>0.00090999999999999989</v>
      </c>
      <c r="S214" s="225">
        <v>0</v>
      </c>
      <c r="T214" s="226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7" t="s">
        <v>167</v>
      </c>
      <c r="AT214" s="227" t="s">
        <v>145</v>
      </c>
      <c r="AU214" s="227" t="s">
        <v>82</v>
      </c>
      <c r="AY214" s="20" t="s">
        <v>142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20" t="s">
        <v>80</v>
      </c>
      <c r="BK214" s="228">
        <f>ROUND(I214*H214,2)</f>
        <v>0</v>
      </c>
      <c r="BL214" s="20" t="s">
        <v>167</v>
      </c>
      <c r="BM214" s="227" t="s">
        <v>680</v>
      </c>
    </row>
    <row r="215" s="2" customFormat="1">
      <c r="A215" s="41"/>
      <c r="B215" s="42"/>
      <c r="C215" s="43"/>
      <c r="D215" s="229" t="s">
        <v>152</v>
      </c>
      <c r="E215" s="43"/>
      <c r="F215" s="230" t="s">
        <v>681</v>
      </c>
      <c r="G215" s="43"/>
      <c r="H215" s="43"/>
      <c r="I215" s="231"/>
      <c r="J215" s="43"/>
      <c r="K215" s="43"/>
      <c r="L215" s="47"/>
      <c r="M215" s="232"/>
      <c r="N215" s="233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152</v>
      </c>
      <c r="AU215" s="20" t="s">
        <v>82</v>
      </c>
    </row>
    <row r="216" s="12" customFormat="1" ht="22.8" customHeight="1">
      <c r="A216" s="12"/>
      <c r="B216" s="200"/>
      <c r="C216" s="201"/>
      <c r="D216" s="202" t="s">
        <v>71</v>
      </c>
      <c r="E216" s="214" t="s">
        <v>229</v>
      </c>
      <c r="F216" s="214" t="s">
        <v>334</v>
      </c>
      <c r="G216" s="201"/>
      <c r="H216" s="201"/>
      <c r="I216" s="204"/>
      <c r="J216" s="215">
        <f>BK216</f>
        <v>0</v>
      </c>
      <c r="K216" s="201"/>
      <c r="L216" s="206"/>
      <c r="M216" s="207"/>
      <c r="N216" s="208"/>
      <c r="O216" s="208"/>
      <c r="P216" s="209">
        <f>SUM(P217:P282)</f>
        <v>0</v>
      </c>
      <c r="Q216" s="208"/>
      <c r="R216" s="209">
        <f>SUM(R217:R282)</f>
        <v>0</v>
      </c>
      <c r="S216" s="208"/>
      <c r="T216" s="210">
        <f>SUM(T217:T282)</f>
        <v>14.139583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1" t="s">
        <v>80</v>
      </c>
      <c r="AT216" s="212" t="s">
        <v>71</v>
      </c>
      <c r="AU216" s="212" t="s">
        <v>80</v>
      </c>
      <c r="AY216" s="211" t="s">
        <v>142</v>
      </c>
      <c r="BK216" s="213">
        <f>SUM(BK217:BK282)</f>
        <v>0</v>
      </c>
    </row>
    <row r="217" s="2" customFormat="1" ht="44.25" customHeight="1">
      <c r="A217" s="41"/>
      <c r="B217" s="42"/>
      <c r="C217" s="216" t="s">
        <v>353</v>
      </c>
      <c r="D217" s="216" t="s">
        <v>145</v>
      </c>
      <c r="E217" s="217" t="s">
        <v>682</v>
      </c>
      <c r="F217" s="218" t="s">
        <v>683</v>
      </c>
      <c r="G217" s="219" t="s">
        <v>576</v>
      </c>
      <c r="H217" s="220">
        <v>549.5</v>
      </c>
      <c r="I217" s="221"/>
      <c r="J217" s="222">
        <f>ROUND(I217*H217,2)</f>
        <v>0</v>
      </c>
      <c r="K217" s="218" t="s">
        <v>149</v>
      </c>
      <c r="L217" s="47"/>
      <c r="M217" s="223" t="s">
        <v>19</v>
      </c>
      <c r="N217" s="224" t="s">
        <v>43</v>
      </c>
      <c r="O217" s="87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7" t="s">
        <v>167</v>
      </c>
      <c r="AT217" s="227" t="s">
        <v>145</v>
      </c>
      <c r="AU217" s="227" t="s">
        <v>82</v>
      </c>
      <c r="AY217" s="20" t="s">
        <v>142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20" t="s">
        <v>80</v>
      </c>
      <c r="BK217" s="228">
        <f>ROUND(I217*H217,2)</f>
        <v>0</v>
      </c>
      <c r="BL217" s="20" t="s">
        <v>167</v>
      </c>
      <c r="BM217" s="227" t="s">
        <v>684</v>
      </c>
    </row>
    <row r="218" s="2" customFormat="1">
      <c r="A218" s="41"/>
      <c r="B218" s="42"/>
      <c r="C218" s="43"/>
      <c r="D218" s="229" t="s">
        <v>152</v>
      </c>
      <c r="E218" s="43"/>
      <c r="F218" s="230" t="s">
        <v>685</v>
      </c>
      <c r="G218" s="43"/>
      <c r="H218" s="43"/>
      <c r="I218" s="231"/>
      <c r="J218" s="43"/>
      <c r="K218" s="43"/>
      <c r="L218" s="47"/>
      <c r="M218" s="232"/>
      <c r="N218" s="233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152</v>
      </c>
      <c r="AU218" s="20" t="s">
        <v>82</v>
      </c>
    </row>
    <row r="219" s="13" customFormat="1">
      <c r="A219" s="13"/>
      <c r="B219" s="238"/>
      <c r="C219" s="239"/>
      <c r="D219" s="240" t="s">
        <v>284</v>
      </c>
      <c r="E219" s="241" t="s">
        <v>19</v>
      </c>
      <c r="F219" s="242" t="s">
        <v>686</v>
      </c>
      <c r="G219" s="239"/>
      <c r="H219" s="243">
        <v>549.5</v>
      </c>
      <c r="I219" s="244"/>
      <c r="J219" s="239"/>
      <c r="K219" s="239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284</v>
      </c>
      <c r="AU219" s="249" t="s">
        <v>82</v>
      </c>
      <c r="AV219" s="13" t="s">
        <v>82</v>
      </c>
      <c r="AW219" s="13" t="s">
        <v>34</v>
      </c>
      <c r="AX219" s="13" t="s">
        <v>80</v>
      </c>
      <c r="AY219" s="249" t="s">
        <v>142</v>
      </c>
    </row>
    <row r="220" s="2" customFormat="1" ht="49.05" customHeight="1">
      <c r="A220" s="41"/>
      <c r="B220" s="42"/>
      <c r="C220" s="216" t="s">
        <v>360</v>
      </c>
      <c r="D220" s="216" t="s">
        <v>145</v>
      </c>
      <c r="E220" s="217" t="s">
        <v>687</v>
      </c>
      <c r="F220" s="218" t="s">
        <v>688</v>
      </c>
      <c r="G220" s="219" t="s">
        <v>576</v>
      </c>
      <c r="H220" s="220">
        <v>16485</v>
      </c>
      <c r="I220" s="221"/>
      <c r="J220" s="222">
        <f>ROUND(I220*H220,2)</f>
        <v>0</v>
      </c>
      <c r="K220" s="218" t="s">
        <v>149</v>
      </c>
      <c r="L220" s="47"/>
      <c r="M220" s="223" t="s">
        <v>19</v>
      </c>
      <c r="N220" s="224" t="s">
        <v>43</v>
      </c>
      <c r="O220" s="87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7" t="s">
        <v>167</v>
      </c>
      <c r="AT220" s="227" t="s">
        <v>145</v>
      </c>
      <c r="AU220" s="227" t="s">
        <v>82</v>
      </c>
      <c r="AY220" s="20" t="s">
        <v>142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20" t="s">
        <v>80</v>
      </c>
      <c r="BK220" s="228">
        <f>ROUND(I220*H220,2)</f>
        <v>0</v>
      </c>
      <c r="BL220" s="20" t="s">
        <v>167</v>
      </c>
      <c r="BM220" s="227" t="s">
        <v>689</v>
      </c>
    </row>
    <row r="221" s="2" customFormat="1">
      <c r="A221" s="41"/>
      <c r="B221" s="42"/>
      <c r="C221" s="43"/>
      <c r="D221" s="229" t="s">
        <v>152</v>
      </c>
      <c r="E221" s="43"/>
      <c r="F221" s="230" t="s">
        <v>690</v>
      </c>
      <c r="G221" s="43"/>
      <c r="H221" s="43"/>
      <c r="I221" s="231"/>
      <c r="J221" s="43"/>
      <c r="K221" s="43"/>
      <c r="L221" s="47"/>
      <c r="M221" s="232"/>
      <c r="N221" s="233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152</v>
      </c>
      <c r="AU221" s="20" t="s">
        <v>82</v>
      </c>
    </row>
    <row r="222" s="13" customFormat="1">
      <c r="A222" s="13"/>
      <c r="B222" s="238"/>
      <c r="C222" s="239"/>
      <c r="D222" s="240" t="s">
        <v>284</v>
      </c>
      <c r="E222" s="239"/>
      <c r="F222" s="242" t="s">
        <v>691</v>
      </c>
      <c r="G222" s="239"/>
      <c r="H222" s="243">
        <v>16485</v>
      </c>
      <c r="I222" s="244"/>
      <c r="J222" s="239"/>
      <c r="K222" s="239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284</v>
      </c>
      <c r="AU222" s="249" t="s">
        <v>82</v>
      </c>
      <c r="AV222" s="13" t="s">
        <v>82</v>
      </c>
      <c r="AW222" s="13" t="s">
        <v>4</v>
      </c>
      <c r="AX222" s="13" t="s">
        <v>80</v>
      </c>
      <c r="AY222" s="249" t="s">
        <v>142</v>
      </c>
    </row>
    <row r="223" s="2" customFormat="1" ht="55.5" customHeight="1">
      <c r="A223" s="41"/>
      <c r="B223" s="42"/>
      <c r="C223" s="216" t="s">
        <v>370</v>
      </c>
      <c r="D223" s="216" t="s">
        <v>145</v>
      </c>
      <c r="E223" s="217" t="s">
        <v>692</v>
      </c>
      <c r="F223" s="218" t="s">
        <v>693</v>
      </c>
      <c r="G223" s="219" t="s">
        <v>196</v>
      </c>
      <c r="H223" s="220">
        <v>1</v>
      </c>
      <c r="I223" s="221"/>
      <c r="J223" s="222">
        <f>ROUND(I223*H223,2)</f>
        <v>0</v>
      </c>
      <c r="K223" s="218" t="s">
        <v>149</v>
      </c>
      <c r="L223" s="47"/>
      <c r="M223" s="223" t="s">
        <v>19</v>
      </c>
      <c r="N223" s="224" t="s">
        <v>43</v>
      </c>
      <c r="O223" s="87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7" t="s">
        <v>167</v>
      </c>
      <c r="AT223" s="227" t="s">
        <v>145</v>
      </c>
      <c r="AU223" s="227" t="s">
        <v>82</v>
      </c>
      <c r="AY223" s="20" t="s">
        <v>142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20" t="s">
        <v>80</v>
      </c>
      <c r="BK223" s="228">
        <f>ROUND(I223*H223,2)</f>
        <v>0</v>
      </c>
      <c r="BL223" s="20" t="s">
        <v>167</v>
      </c>
      <c r="BM223" s="227" t="s">
        <v>694</v>
      </c>
    </row>
    <row r="224" s="2" customFormat="1">
      <c r="A224" s="41"/>
      <c r="B224" s="42"/>
      <c r="C224" s="43"/>
      <c r="D224" s="229" t="s">
        <v>152</v>
      </c>
      <c r="E224" s="43"/>
      <c r="F224" s="230" t="s">
        <v>695</v>
      </c>
      <c r="G224" s="43"/>
      <c r="H224" s="43"/>
      <c r="I224" s="231"/>
      <c r="J224" s="43"/>
      <c r="K224" s="43"/>
      <c r="L224" s="47"/>
      <c r="M224" s="232"/>
      <c r="N224" s="233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152</v>
      </c>
      <c r="AU224" s="20" t="s">
        <v>82</v>
      </c>
    </row>
    <row r="225" s="2" customFormat="1" ht="44.25" customHeight="1">
      <c r="A225" s="41"/>
      <c r="B225" s="42"/>
      <c r="C225" s="216" t="s">
        <v>376</v>
      </c>
      <c r="D225" s="216" t="s">
        <v>145</v>
      </c>
      <c r="E225" s="217" t="s">
        <v>696</v>
      </c>
      <c r="F225" s="218" t="s">
        <v>697</v>
      </c>
      <c r="G225" s="219" t="s">
        <v>576</v>
      </c>
      <c r="H225" s="220">
        <v>549.5</v>
      </c>
      <c r="I225" s="221"/>
      <c r="J225" s="222">
        <f>ROUND(I225*H225,2)</f>
        <v>0</v>
      </c>
      <c r="K225" s="218" t="s">
        <v>149</v>
      </c>
      <c r="L225" s="47"/>
      <c r="M225" s="223" t="s">
        <v>19</v>
      </c>
      <c r="N225" s="224" t="s">
        <v>43</v>
      </c>
      <c r="O225" s="87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7" t="s">
        <v>167</v>
      </c>
      <c r="AT225" s="227" t="s">
        <v>145</v>
      </c>
      <c r="AU225" s="227" t="s">
        <v>82</v>
      </c>
      <c r="AY225" s="20" t="s">
        <v>142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20" t="s">
        <v>80</v>
      </c>
      <c r="BK225" s="228">
        <f>ROUND(I225*H225,2)</f>
        <v>0</v>
      </c>
      <c r="BL225" s="20" t="s">
        <v>167</v>
      </c>
      <c r="BM225" s="227" t="s">
        <v>698</v>
      </c>
    </row>
    <row r="226" s="2" customFormat="1">
      <c r="A226" s="41"/>
      <c r="B226" s="42"/>
      <c r="C226" s="43"/>
      <c r="D226" s="229" t="s">
        <v>152</v>
      </c>
      <c r="E226" s="43"/>
      <c r="F226" s="230" t="s">
        <v>699</v>
      </c>
      <c r="G226" s="43"/>
      <c r="H226" s="43"/>
      <c r="I226" s="231"/>
      <c r="J226" s="43"/>
      <c r="K226" s="43"/>
      <c r="L226" s="47"/>
      <c r="M226" s="232"/>
      <c r="N226" s="233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152</v>
      </c>
      <c r="AU226" s="20" t="s">
        <v>82</v>
      </c>
    </row>
    <row r="227" s="2" customFormat="1" ht="24.15" customHeight="1">
      <c r="A227" s="41"/>
      <c r="B227" s="42"/>
      <c r="C227" s="216" t="s">
        <v>384</v>
      </c>
      <c r="D227" s="216" t="s">
        <v>145</v>
      </c>
      <c r="E227" s="217" t="s">
        <v>700</v>
      </c>
      <c r="F227" s="218" t="s">
        <v>701</v>
      </c>
      <c r="G227" s="219" t="s">
        <v>576</v>
      </c>
      <c r="H227" s="220">
        <v>549.5</v>
      </c>
      <c r="I227" s="221"/>
      <c r="J227" s="222">
        <f>ROUND(I227*H227,2)</f>
        <v>0</v>
      </c>
      <c r="K227" s="218" t="s">
        <v>149</v>
      </c>
      <c r="L227" s="47"/>
      <c r="M227" s="223" t="s">
        <v>19</v>
      </c>
      <c r="N227" s="224" t="s">
        <v>43</v>
      </c>
      <c r="O227" s="87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7" t="s">
        <v>167</v>
      </c>
      <c r="AT227" s="227" t="s">
        <v>145</v>
      </c>
      <c r="AU227" s="227" t="s">
        <v>82</v>
      </c>
      <c r="AY227" s="20" t="s">
        <v>142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20" t="s">
        <v>80</v>
      </c>
      <c r="BK227" s="228">
        <f>ROUND(I227*H227,2)</f>
        <v>0</v>
      </c>
      <c r="BL227" s="20" t="s">
        <v>167</v>
      </c>
      <c r="BM227" s="227" t="s">
        <v>702</v>
      </c>
    </row>
    <row r="228" s="2" customFormat="1">
      <c r="A228" s="41"/>
      <c r="B228" s="42"/>
      <c r="C228" s="43"/>
      <c r="D228" s="229" t="s">
        <v>152</v>
      </c>
      <c r="E228" s="43"/>
      <c r="F228" s="230" t="s">
        <v>703</v>
      </c>
      <c r="G228" s="43"/>
      <c r="H228" s="43"/>
      <c r="I228" s="231"/>
      <c r="J228" s="43"/>
      <c r="K228" s="43"/>
      <c r="L228" s="47"/>
      <c r="M228" s="232"/>
      <c r="N228" s="233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152</v>
      </c>
      <c r="AU228" s="20" t="s">
        <v>82</v>
      </c>
    </row>
    <row r="229" s="2" customFormat="1" ht="33" customHeight="1">
      <c r="A229" s="41"/>
      <c r="B229" s="42"/>
      <c r="C229" s="216" t="s">
        <v>389</v>
      </c>
      <c r="D229" s="216" t="s">
        <v>145</v>
      </c>
      <c r="E229" s="217" t="s">
        <v>704</v>
      </c>
      <c r="F229" s="218" t="s">
        <v>705</v>
      </c>
      <c r="G229" s="219" t="s">
        <v>576</v>
      </c>
      <c r="H229" s="220">
        <v>16485</v>
      </c>
      <c r="I229" s="221"/>
      <c r="J229" s="222">
        <f>ROUND(I229*H229,2)</f>
        <v>0</v>
      </c>
      <c r="K229" s="218" t="s">
        <v>149</v>
      </c>
      <c r="L229" s="47"/>
      <c r="M229" s="223" t="s">
        <v>19</v>
      </c>
      <c r="N229" s="224" t="s">
        <v>43</v>
      </c>
      <c r="O229" s="87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7" t="s">
        <v>167</v>
      </c>
      <c r="AT229" s="227" t="s">
        <v>145</v>
      </c>
      <c r="AU229" s="227" t="s">
        <v>82</v>
      </c>
      <c r="AY229" s="20" t="s">
        <v>142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20" t="s">
        <v>80</v>
      </c>
      <c r="BK229" s="228">
        <f>ROUND(I229*H229,2)</f>
        <v>0</v>
      </c>
      <c r="BL229" s="20" t="s">
        <v>167</v>
      </c>
      <c r="BM229" s="227" t="s">
        <v>706</v>
      </c>
    </row>
    <row r="230" s="2" customFormat="1">
      <c r="A230" s="41"/>
      <c r="B230" s="42"/>
      <c r="C230" s="43"/>
      <c r="D230" s="229" t="s">
        <v>152</v>
      </c>
      <c r="E230" s="43"/>
      <c r="F230" s="230" t="s">
        <v>707</v>
      </c>
      <c r="G230" s="43"/>
      <c r="H230" s="43"/>
      <c r="I230" s="231"/>
      <c r="J230" s="43"/>
      <c r="K230" s="43"/>
      <c r="L230" s="47"/>
      <c r="M230" s="232"/>
      <c r="N230" s="233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152</v>
      </c>
      <c r="AU230" s="20" t="s">
        <v>82</v>
      </c>
    </row>
    <row r="231" s="13" customFormat="1">
      <c r="A231" s="13"/>
      <c r="B231" s="238"/>
      <c r="C231" s="239"/>
      <c r="D231" s="240" t="s">
        <v>284</v>
      </c>
      <c r="E231" s="239"/>
      <c r="F231" s="242" t="s">
        <v>691</v>
      </c>
      <c r="G231" s="239"/>
      <c r="H231" s="243">
        <v>16485</v>
      </c>
      <c r="I231" s="244"/>
      <c r="J231" s="239"/>
      <c r="K231" s="239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284</v>
      </c>
      <c r="AU231" s="249" t="s">
        <v>82</v>
      </c>
      <c r="AV231" s="13" t="s">
        <v>82</v>
      </c>
      <c r="AW231" s="13" t="s">
        <v>4</v>
      </c>
      <c r="AX231" s="13" t="s">
        <v>80</v>
      </c>
      <c r="AY231" s="249" t="s">
        <v>142</v>
      </c>
    </row>
    <row r="232" s="2" customFormat="1" ht="24.15" customHeight="1">
      <c r="A232" s="41"/>
      <c r="B232" s="42"/>
      <c r="C232" s="216" t="s">
        <v>394</v>
      </c>
      <c r="D232" s="216" t="s">
        <v>145</v>
      </c>
      <c r="E232" s="217" t="s">
        <v>708</v>
      </c>
      <c r="F232" s="218" t="s">
        <v>709</v>
      </c>
      <c r="G232" s="219" t="s">
        <v>576</v>
      </c>
      <c r="H232" s="220">
        <v>549.5</v>
      </c>
      <c r="I232" s="221"/>
      <c r="J232" s="222">
        <f>ROUND(I232*H232,2)</f>
        <v>0</v>
      </c>
      <c r="K232" s="218" t="s">
        <v>149</v>
      </c>
      <c r="L232" s="47"/>
      <c r="M232" s="223" t="s">
        <v>19</v>
      </c>
      <c r="N232" s="224" t="s">
        <v>43</v>
      </c>
      <c r="O232" s="87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7" t="s">
        <v>167</v>
      </c>
      <c r="AT232" s="227" t="s">
        <v>145</v>
      </c>
      <c r="AU232" s="227" t="s">
        <v>82</v>
      </c>
      <c r="AY232" s="20" t="s">
        <v>142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20" t="s">
        <v>80</v>
      </c>
      <c r="BK232" s="228">
        <f>ROUND(I232*H232,2)</f>
        <v>0</v>
      </c>
      <c r="BL232" s="20" t="s">
        <v>167</v>
      </c>
      <c r="BM232" s="227" t="s">
        <v>710</v>
      </c>
    </row>
    <row r="233" s="2" customFormat="1">
      <c r="A233" s="41"/>
      <c r="B233" s="42"/>
      <c r="C233" s="43"/>
      <c r="D233" s="229" t="s">
        <v>152</v>
      </c>
      <c r="E233" s="43"/>
      <c r="F233" s="230" t="s">
        <v>711</v>
      </c>
      <c r="G233" s="43"/>
      <c r="H233" s="43"/>
      <c r="I233" s="231"/>
      <c r="J233" s="43"/>
      <c r="K233" s="43"/>
      <c r="L233" s="47"/>
      <c r="M233" s="232"/>
      <c r="N233" s="233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152</v>
      </c>
      <c r="AU233" s="20" t="s">
        <v>82</v>
      </c>
    </row>
    <row r="234" s="2" customFormat="1" ht="44.25" customHeight="1">
      <c r="A234" s="41"/>
      <c r="B234" s="42"/>
      <c r="C234" s="216" t="s">
        <v>400</v>
      </c>
      <c r="D234" s="216" t="s">
        <v>145</v>
      </c>
      <c r="E234" s="217" t="s">
        <v>712</v>
      </c>
      <c r="F234" s="218" t="s">
        <v>713</v>
      </c>
      <c r="G234" s="219" t="s">
        <v>576</v>
      </c>
      <c r="H234" s="220">
        <v>2.73</v>
      </c>
      <c r="I234" s="221"/>
      <c r="J234" s="222">
        <f>ROUND(I234*H234,2)</f>
        <v>0</v>
      </c>
      <c r="K234" s="218" t="s">
        <v>19</v>
      </c>
      <c r="L234" s="47"/>
      <c r="M234" s="223" t="s">
        <v>19</v>
      </c>
      <c r="N234" s="224" t="s">
        <v>43</v>
      </c>
      <c r="O234" s="87"/>
      <c r="P234" s="225">
        <f>O234*H234</f>
        <v>0</v>
      </c>
      <c r="Q234" s="225">
        <v>0</v>
      </c>
      <c r="R234" s="225">
        <f>Q234*H234</f>
        <v>0</v>
      </c>
      <c r="S234" s="225">
        <v>0.019</v>
      </c>
      <c r="T234" s="226">
        <f>S234*H234</f>
        <v>0.051869999999999999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7" t="s">
        <v>167</v>
      </c>
      <c r="AT234" s="227" t="s">
        <v>145</v>
      </c>
      <c r="AU234" s="227" t="s">
        <v>82</v>
      </c>
      <c r="AY234" s="20" t="s">
        <v>142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20" t="s">
        <v>80</v>
      </c>
      <c r="BK234" s="228">
        <f>ROUND(I234*H234,2)</f>
        <v>0</v>
      </c>
      <c r="BL234" s="20" t="s">
        <v>167</v>
      </c>
      <c r="BM234" s="227" t="s">
        <v>714</v>
      </c>
    </row>
    <row r="235" s="16" customFormat="1">
      <c r="A235" s="16"/>
      <c r="B235" s="272"/>
      <c r="C235" s="273"/>
      <c r="D235" s="240" t="s">
        <v>284</v>
      </c>
      <c r="E235" s="274" t="s">
        <v>19</v>
      </c>
      <c r="F235" s="275" t="s">
        <v>592</v>
      </c>
      <c r="G235" s="273"/>
      <c r="H235" s="274" t="s">
        <v>19</v>
      </c>
      <c r="I235" s="276"/>
      <c r="J235" s="273"/>
      <c r="K235" s="273"/>
      <c r="L235" s="277"/>
      <c r="M235" s="278"/>
      <c r="N235" s="279"/>
      <c r="O235" s="279"/>
      <c r="P235" s="279"/>
      <c r="Q235" s="279"/>
      <c r="R235" s="279"/>
      <c r="S235" s="279"/>
      <c r="T235" s="280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81" t="s">
        <v>284</v>
      </c>
      <c r="AU235" s="281" t="s">
        <v>82</v>
      </c>
      <c r="AV235" s="16" t="s">
        <v>80</v>
      </c>
      <c r="AW235" s="16" t="s">
        <v>34</v>
      </c>
      <c r="AX235" s="16" t="s">
        <v>72</v>
      </c>
      <c r="AY235" s="281" t="s">
        <v>142</v>
      </c>
    </row>
    <row r="236" s="13" customFormat="1">
      <c r="A236" s="13"/>
      <c r="B236" s="238"/>
      <c r="C236" s="239"/>
      <c r="D236" s="240" t="s">
        <v>284</v>
      </c>
      <c r="E236" s="241" t="s">
        <v>19</v>
      </c>
      <c r="F236" s="242" t="s">
        <v>715</v>
      </c>
      <c r="G236" s="239"/>
      <c r="H236" s="243">
        <v>2.73</v>
      </c>
      <c r="I236" s="244"/>
      <c r="J236" s="239"/>
      <c r="K236" s="239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284</v>
      </c>
      <c r="AU236" s="249" t="s">
        <v>82</v>
      </c>
      <c r="AV236" s="13" t="s">
        <v>82</v>
      </c>
      <c r="AW236" s="13" t="s">
        <v>34</v>
      </c>
      <c r="AX236" s="13" t="s">
        <v>80</v>
      </c>
      <c r="AY236" s="249" t="s">
        <v>142</v>
      </c>
    </row>
    <row r="237" s="2" customFormat="1" ht="44.25" customHeight="1">
      <c r="A237" s="41"/>
      <c r="B237" s="42"/>
      <c r="C237" s="216" t="s">
        <v>405</v>
      </c>
      <c r="D237" s="216" t="s">
        <v>145</v>
      </c>
      <c r="E237" s="217" t="s">
        <v>716</v>
      </c>
      <c r="F237" s="218" t="s">
        <v>717</v>
      </c>
      <c r="G237" s="219" t="s">
        <v>576</v>
      </c>
      <c r="H237" s="220">
        <v>3.375</v>
      </c>
      <c r="I237" s="221"/>
      <c r="J237" s="222">
        <f>ROUND(I237*H237,2)</f>
        <v>0</v>
      </c>
      <c r="K237" s="218" t="s">
        <v>19</v>
      </c>
      <c r="L237" s="47"/>
      <c r="M237" s="223" t="s">
        <v>19</v>
      </c>
      <c r="N237" s="224" t="s">
        <v>43</v>
      </c>
      <c r="O237" s="87"/>
      <c r="P237" s="225">
        <f>O237*H237</f>
        <v>0</v>
      </c>
      <c r="Q237" s="225">
        <v>0</v>
      </c>
      <c r="R237" s="225">
        <f>Q237*H237</f>
        <v>0</v>
      </c>
      <c r="S237" s="225">
        <v>0.019</v>
      </c>
      <c r="T237" s="226">
        <f>S237*H237</f>
        <v>0.064125000000000001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7" t="s">
        <v>167</v>
      </c>
      <c r="AT237" s="227" t="s">
        <v>145</v>
      </c>
      <c r="AU237" s="227" t="s">
        <v>82</v>
      </c>
      <c r="AY237" s="20" t="s">
        <v>142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20" t="s">
        <v>80</v>
      </c>
      <c r="BK237" s="228">
        <f>ROUND(I237*H237,2)</f>
        <v>0</v>
      </c>
      <c r="BL237" s="20" t="s">
        <v>167</v>
      </c>
      <c r="BM237" s="227" t="s">
        <v>718</v>
      </c>
    </row>
    <row r="238" s="16" customFormat="1">
      <c r="A238" s="16"/>
      <c r="B238" s="272"/>
      <c r="C238" s="273"/>
      <c r="D238" s="240" t="s">
        <v>284</v>
      </c>
      <c r="E238" s="274" t="s">
        <v>19</v>
      </c>
      <c r="F238" s="275" t="s">
        <v>592</v>
      </c>
      <c r="G238" s="273"/>
      <c r="H238" s="274" t="s">
        <v>19</v>
      </c>
      <c r="I238" s="276"/>
      <c r="J238" s="273"/>
      <c r="K238" s="273"/>
      <c r="L238" s="277"/>
      <c r="M238" s="278"/>
      <c r="N238" s="279"/>
      <c r="O238" s="279"/>
      <c r="P238" s="279"/>
      <c r="Q238" s="279"/>
      <c r="R238" s="279"/>
      <c r="S238" s="279"/>
      <c r="T238" s="280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81" t="s">
        <v>284</v>
      </c>
      <c r="AU238" s="281" t="s">
        <v>82</v>
      </c>
      <c r="AV238" s="16" t="s">
        <v>80</v>
      </c>
      <c r="AW238" s="16" t="s">
        <v>34</v>
      </c>
      <c r="AX238" s="16" t="s">
        <v>72</v>
      </c>
      <c r="AY238" s="281" t="s">
        <v>142</v>
      </c>
    </row>
    <row r="239" s="13" customFormat="1">
      <c r="A239" s="13"/>
      <c r="B239" s="238"/>
      <c r="C239" s="239"/>
      <c r="D239" s="240" t="s">
        <v>284</v>
      </c>
      <c r="E239" s="241" t="s">
        <v>19</v>
      </c>
      <c r="F239" s="242" t="s">
        <v>599</v>
      </c>
      <c r="G239" s="239"/>
      <c r="H239" s="243">
        <v>3.375</v>
      </c>
      <c r="I239" s="244"/>
      <c r="J239" s="239"/>
      <c r="K239" s="239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284</v>
      </c>
      <c r="AU239" s="249" t="s">
        <v>82</v>
      </c>
      <c r="AV239" s="13" t="s">
        <v>82</v>
      </c>
      <c r="AW239" s="13" t="s">
        <v>34</v>
      </c>
      <c r="AX239" s="13" t="s">
        <v>80</v>
      </c>
      <c r="AY239" s="249" t="s">
        <v>142</v>
      </c>
    </row>
    <row r="240" s="2" customFormat="1" ht="37.8" customHeight="1">
      <c r="A240" s="41"/>
      <c r="B240" s="42"/>
      <c r="C240" s="216" t="s">
        <v>411</v>
      </c>
      <c r="D240" s="216" t="s">
        <v>145</v>
      </c>
      <c r="E240" s="217" t="s">
        <v>719</v>
      </c>
      <c r="F240" s="218" t="s">
        <v>720</v>
      </c>
      <c r="G240" s="219" t="s">
        <v>576</v>
      </c>
      <c r="H240" s="220">
        <v>483.572</v>
      </c>
      <c r="I240" s="221"/>
      <c r="J240" s="222">
        <f>ROUND(I240*H240,2)</f>
        <v>0</v>
      </c>
      <c r="K240" s="218" t="s">
        <v>149</v>
      </c>
      <c r="L240" s="47"/>
      <c r="M240" s="223" t="s">
        <v>19</v>
      </c>
      <c r="N240" s="224" t="s">
        <v>43</v>
      </c>
      <c r="O240" s="87"/>
      <c r="P240" s="225">
        <f>O240*H240</f>
        <v>0</v>
      </c>
      <c r="Q240" s="225">
        <v>0</v>
      </c>
      <c r="R240" s="225">
        <f>Q240*H240</f>
        <v>0</v>
      </c>
      <c r="S240" s="225">
        <v>0.029000000000000001</v>
      </c>
      <c r="T240" s="226">
        <f>S240*H240</f>
        <v>14.023588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7" t="s">
        <v>167</v>
      </c>
      <c r="AT240" s="227" t="s">
        <v>145</v>
      </c>
      <c r="AU240" s="227" t="s">
        <v>82</v>
      </c>
      <c r="AY240" s="20" t="s">
        <v>142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20" t="s">
        <v>80</v>
      </c>
      <c r="BK240" s="228">
        <f>ROUND(I240*H240,2)</f>
        <v>0</v>
      </c>
      <c r="BL240" s="20" t="s">
        <v>167</v>
      </c>
      <c r="BM240" s="227" t="s">
        <v>721</v>
      </c>
    </row>
    <row r="241" s="2" customFormat="1">
      <c r="A241" s="41"/>
      <c r="B241" s="42"/>
      <c r="C241" s="43"/>
      <c r="D241" s="229" t="s">
        <v>152</v>
      </c>
      <c r="E241" s="43"/>
      <c r="F241" s="230" t="s">
        <v>722</v>
      </c>
      <c r="G241" s="43"/>
      <c r="H241" s="43"/>
      <c r="I241" s="231"/>
      <c r="J241" s="43"/>
      <c r="K241" s="43"/>
      <c r="L241" s="47"/>
      <c r="M241" s="232"/>
      <c r="N241" s="233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152</v>
      </c>
      <c r="AU241" s="20" t="s">
        <v>82</v>
      </c>
    </row>
    <row r="242" s="16" customFormat="1">
      <c r="A242" s="16"/>
      <c r="B242" s="272"/>
      <c r="C242" s="273"/>
      <c r="D242" s="240" t="s">
        <v>284</v>
      </c>
      <c r="E242" s="274" t="s">
        <v>19</v>
      </c>
      <c r="F242" s="275" t="s">
        <v>643</v>
      </c>
      <c r="G242" s="273"/>
      <c r="H242" s="274" t="s">
        <v>19</v>
      </c>
      <c r="I242" s="276"/>
      <c r="J242" s="273"/>
      <c r="K242" s="273"/>
      <c r="L242" s="277"/>
      <c r="M242" s="278"/>
      <c r="N242" s="279"/>
      <c r="O242" s="279"/>
      <c r="P242" s="279"/>
      <c r="Q242" s="279"/>
      <c r="R242" s="279"/>
      <c r="S242" s="279"/>
      <c r="T242" s="280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81" t="s">
        <v>284</v>
      </c>
      <c r="AU242" s="281" t="s">
        <v>82</v>
      </c>
      <c r="AV242" s="16" t="s">
        <v>80</v>
      </c>
      <c r="AW242" s="16" t="s">
        <v>34</v>
      </c>
      <c r="AX242" s="16" t="s">
        <v>72</v>
      </c>
      <c r="AY242" s="281" t="s">
        <v>142</v>
      </c>
    </row>
    <row r="243" s="13" customFormat="1">
      <c r="A243" s="13"/>
      <c r="B243" s="238"/>
      <c r="C243" s="239"/>
      <c r="D243" s="240" t="s">
        <v>284</v>
      </c>
      <c r="E243" s="241" t="s">
        <v>19</v>
      </c>
      <c r="F243" s="242" t="s">
        <v>723</v>
      </c>
      <c r="G243" s="239"/>
      <c r="H243" s="243">
        <v>79.5</v>
      </c>
      <c r="I243" s="244"/>
      <c r="J243" s="239"/>
      <c r="K243" s="239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284</v>
      </c>
      <c r="AU243" s="249" t="s">
        <v>82</v>
      </c>
      <c r="AV243" s="13" t="s">
        <v>82</v>
      </c>
      <c r="AW243" s="13" t="s">
        <v>34</v>
      </c>
      <c r="AX243" s="13" t="s">
        <v>72</v>
      </c>
      <c r="AY243" s="249" t="s">
        <v>142</v>
      </c>
    </row>
    <row r="244" s="13" customFormat="1">
      <c r="A244" s="13"/>
      <c r="B244" s="238"/>
      <c r="C244" s="239"/>
      <c r="D244" s="240" t="s">
        <v>284</v>
      </c>
      <c r="E244" s="241" t="s">
        <v>19</v>
      </c>
      <c r="F244" s="242" t="s">
        <v>724</v>
      </c>
      <c r="G244" s="239"/>
      <c r="H244" s="243">
        <v>1.9199999999999999</v>
      </c>
      <c r="I244" s="244"/>
      <c r="J244" s="239"/>
      <c r="K244" s="239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284</v>
      </c>
      <c r="AU244" s="249" t="s">
        <v>82</v>
      </c>
      <c r="AV244" s="13" t="s">
        <v>82</v>
      </c>
      <c r="AW244" s="13" t="s">
        <v>34</v>
      </c>
      <c r="AX244" s="13" t="s">
        <v>72</v>
      </c>
      <c r="AY244" s="249" t="s">
        <v>142</v>
      </c>
    </row>
    <row r="245" s="13" customFormat="1">
      <c r="A245" s="13"/>
      <c r="B245" s="238"/>
      <c r="C245" s="239"/>
      <c r="D245" s="240" t="s">
        <v>284</v>
      </c>
      <c r="E245" s="241" t="s">
        <v>19</v>
      </c>
      <c r="F245" s="242" t="s">
        <v>725</v>
      </c>
      <c r="G245" s="239"/>
      <c r="H245" s="243">
        <v>2.7189999999999999</v>
      </c>
      <c r="I245" s="244"/>
      <c r="J245" s="239"/>
      <c r="K245" s="239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284</v>
      </c>
      <c r="AU245" s="249" t="s">
        <v>82</v>
      </c>
      <c r="AV245" s="13" t="s">
        <v>82</v>
      </c>
      <c r="AW245" s="13" t="s">
        <v>34</v>
      </c>
      <c r="AX245" s="13" t="s">
        <v>72</v>
      </c>
      <c r="AY245" s="249" t="s">
        <v>142</v>
      </c>
    </row>
    <row r="246" s="13" customFormat="1">
      <c r="A246" s="13"/>
      <c r="B246" s="238"/>
      <c r="C246" s="239"/>
      <c r="D246" s="240" t="s">
        <v>284</v>
      </c>
      <c r="E246" s="241" t="s">
        <v>19</v>
      </c>
      <c r="F246" s="242" t="s">
        <v>726</v>
      </c>
      <c r="G246" s="239"/>
      <c r="H246" s="243">
        <v>0.70499999999999996</v>
      </c>
      <c r="I246" s="244"/>
      <c r="J246" s="239"/>
      <c r="K246" s="239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284</v>
      </c>
      <c r="AU246" s="249" t="s">
        <v>82</v>
      </c>
      <c r="AV246" s="13" t="s">
        <v>82</v>
      </c>
      <c r="AW246" s="13" t="s">
        <v>34</v>
      </c>
      <c r="AX246" s="13" t="s">
        <v>72</v>
      </c>
      <c r="AY246" s="249" t="s">
        <v>142</v>
      </c>
    </row>
    <row r="247" s="13" customFormat="1">
      <c r="A247" s="13"/>
      <c r="B247" s="238"/>
      <c r="C247" s="239"/>
      <c r="D247" s="240" t="s">
        <v>284</v>
      </c>
      <c r="E247" s="241" t="s">
        <v>19</v>
      </c>
      <c r="F247" s="242" t="s">
        <v>727</v>
      </c>
      <c r="G247" s="239"/>
      <c r="H247" s="243">
        <v>-6.4279999999999999</v>
      </c>
      <c r="I247" s="244"/>
      <c r="J247" s="239"/>
      <c r="K247" s="239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284</v>
      </c>
      <c r="AU247" s="249" t="s">
        <v>82</v>
      </c>
      <c r="AV247" s="13" t="s">
        <v>82</v>
      </c>
      <c r="AW247" s="13" t="s">
        <v>34</v>
      </c>
      <c r="AX247" s="13" t="s">
        <v>72</v>
      </c>
      <c r="AY247" s="249" t="s">
        <v>142</v>
      </c>
    </row>
    <row r="248" s="13" customFormat="1">
      <c r="A248" s="13"/>
      <c r="B248" s="238"/>
      <c r="C248" s="239"/>
      <c r="D248" s="240" t="s">
        <v>284</v>
      </c>
      <c r="E248" s="241" t="s">
        <v>19</v>
      </c>
      <c r="F248" s="242" t="s">
        <v>728</v>
      </c>
      <c r="G248" s="239"/>
      <c r="H248" s="243">
        <v>4.8300000000000001</v>
      </c>
      <c r="I248" s="244"/>
      <c r="J248" s="239"/>
      <c r="K248" s="239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284</v>
      </c>
      <c r="AU248" s="249" t="s">
        <v>82</v>
      </c>
      <c r="AV248" s="13" t="s">
        <v>82</v>
      </c>
      <c r="AW248" s="13" t="s">
        <v>34</v>
      </c>
      <c r="AX248" s="13" t="s">
        <v>72</v>
      </c>
      <c r="AY248" s="249" t="s">
        <v>142</v>
      </c>
    </row>
    <row r="249" s="15" customFormat="1">
      <c r="A249" s="15"/>
      <c r="B249" s="261"/>
      <c r="C249" s="262"/>
      <c r="D249" s="240" t="s">
        <v>284</v>
      </c>
      <c r="E249" s="263" t="s">
        <v>19</v>
      </c>
      <c r="F249" s="264" t="s">
        <v>300</v>
      </c>
      <c r="G249" s="262"/>
      <c r="H249" s="265">
        <v>83.245999999999995</v>
      </c>
      <c r="I249" s="266"/>
      <c r="J249" s="262"/>
      <c r="K249" s="262"/>
      <c r="L249" s="267"/>
      <c r="M249" s="268"/>
      <c r="N249" s="269"/>
      <c r="O249" s="269"/>
      <c r="P249" s="269"/>
      <c r="Q249" s="269"/>
      <c r="R249" s="269"/>
      <c r="S249" s="269"/>
      <c r="T249" s="27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1" t="s">
        <v>284</v>
      </c>
      <c r="AU249" s="271" t="s">
        <v>82</v>
      </c>
      <c r="AV249" s="15" t="s">
        <v>107</v>
      </c>
      <c r="AW249" s="15" t="s">
        <v>34</v>
      </c>
      <c r="AX249" s="15" t="s">
        <v>72</v>
      </c>
      <c r="AY249" s="271" t="s">
        <v>142</v>
      </c>
    </row>
    <row r="250" s="16" customFormat="1">
      <c r="A250" s="16"/>
      <c r="B250" s="272"/>
      <c r="C250" s="273"/>
      <c r="D250" s="240" t="s">
        <v>284</v>
      </c>
      <c r="E250" s="274" t="s">
        <v>19</v>
      </c>
      <c r="F250" s="275" t="s">
        <v>645</v>
      </c>
      <c r="G250" s="273"/>
      <c r="H250" s="274" t="s">
        <v>19</v>
      </c>
      <c r="I250" s="276"/>
      <c r="J250" s="273"/>
      <c r="K250" s="273"/>
      <c r="L250" s="277"/>
      <c r="M250" s="278"/>
      <c r="N250" s="279"/>
      <c r="O250" s="279"/>
      <c r="P250" s="279"/>
      <c r="Q250" s="279"/>
      <c r="R250" s="279"/>
      <c r="S250" s="279"/>
      <c r="T250" s="280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81" t="s">
        <v>284</v>
      </c>
      <c r="AU250" s="281" t="s">
        <v>82</v>
      </c>
      <c r="AV250" s="16" t="s">
        <v>80</v>
      </c>
      <c r="AW250" s="16" t="s">
        <v>34</v>
      </c>
      <c r="AX250" s="16" t="s">
        <v>72</v>
      </c>
      <c r="AY250" s="281" t="s">
        <v>142</v>
      </c>
    </row>
    <row r="251" s="13" customFormat="1">
      <c r="A251" s="13"/>
      <c r="B251" s="238"/>
      <c r="C251" s="239"/>
      <c r="D251" s="240" t="s">
        <v>284</v>
      </c>
      <c r="E251" s="241" t="s">
        <v>19</v>
      </c>
      <c r="F251" s="242" t="s">
        <v>729</v>
      </c>
      <c r="G251" s="239"/>
      <c r="H251" s="243">
        <v>148</v>
      </c>
      <c r="I251" s="244"/>
      <c r="J251" s="239"/>
      <c r="K251" s="239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284</v>
      </c>
      <c r="AU251" s="249" t="s">
        <v>82</v>
      </c>
      <c r="AV251" s="13" t="s">
        <v>82</v>
      </c>
      <c r="AW251" s="13" t="s">
        <v>34</v>
      </c>
      <c r="AX251" s="13" t="s">
        <v>72</v>
      </c>
      <c r="AY251" s="249" t="s">
        <v>142</v>
      </c>
    </row>
    <row r="252" s="13" customFormat="1">
      <c r="A252" s="13"/>
      <c r="B252" s="238"/>
      <c r="C252" s="239"/>
      <c r="D252" s="240" t="s">
        <v>284</v>
      </c>
      <c r="E252" s="241" t="s">
        <v>19</v>
      </c>
      <c r="F252" s="242" t="s">
        <v>730</v>
      </c>
      <c r="G252" s="239"/>
      <c r="H252" s="243">
        <v>4.5</v>
      </c>
      <c r="I252" s="244"/>
      <c r="J252" s="239"/>
      <c r="K252" s="239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284</v>
      </c>
      <c r="AU252" s="249" t="s">
        <v>82</v>
      </c>
      <c r="AV252" s="13" t="s">
        <v>82</v>
      </c>
      <c r="AW252" s="13" t="s">
        <v>34</v>
      </c>
      <c r="AX252" s="13" t="s">
        <v>72</v>
      </c>
      <c r="AY252" s="249" t="s">
        <v>142</v>
      </c>
    </row>
    <row r="253" s="13" customFormat="1">
      <c r="A253" s="13"/>
      <c r="B253" s="238"/>
      <c r="C253" s="239"/>
      <c r="D253" s="240" t="s">
        <v>284</v>
      </c>
      <c r="E253" s="241" t="s">
        <v>19</v>
      </c>
      <c r="F253" s="242" t="s">
        <v>731</v>
      </c>
      <c r="G253" s="239"/>
      <c r="H253" s="243">
        <v>0.45000000000000001</v>
      </c>
      <c r="I253" s="244"/>
      <c r="J253" s="239"/>
      <c r="K253" s="239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284</v>
      </c>
      <c r="AU253" s="249" t="s">
        <v>82</v>
      </c>
      <c r="AV253" s="13" t="s">
        <v>82</v>
      </c>
      <c r="AW253" s="13" t="s">
        <v>34</v>
      </c>
      <c r="AX253" s="13" t="s">
        <v>72</v>
      </c>
      <c r="AY253" s="249" t="s">
        <v>142</v>
      </c>
    </row>
    <row r="254" s="13" customFormat="1">
      <c r="A254" s="13"/>
      <c r="B254" s="238"/>
      <c r="C254" s="239"/>
      <c r="D254" s="240" t="s">
        <v>284</v>
      </c>
      <c r="E254" s="241" t="s">
        <v>19</v>
      </c>
      <c r="F254" s="242" t="s">
        <v>732</v>
      </c>
      <c r="G254" s="239"/>
      <c r="H254" s="243">
        <v>6.4800000000000004</v>
      </c>
      <c r="I254" s="244"/>
      <c r="J254" s="239"/>
      <c r="K254" s="239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284</v>
      </c>
      <c r="AU254" s="249" t="s">
        <v>82</v>
      </c>
      <c r="AV254" s="13" t="s">
        <v>82</v>
      </c>
      <c r="AW254" s="13" t="s">
        <v>34</v>
      </c>
      <c r="AX254" s="13" t="s">
        <v>72</v>
      </c>
      <c r="AY254" s="249" t="s">
        <v>142</v>
      </c>
    </row>
    <row r="255" s="13" customFormat="1">
      <c r="A255" s="13"/>
      <c r="B255" s="238"/>
      <c r="C255" s="239"/>
      <c r="D255" s="240" t="s">
        <v>284</v>
      </c>
      <c r="E255" s="241" t="s">
        <v>19</v>
      </c>
      <c r="F255" s="242" t="s">
        <v>733</v>
      </c>
      <c r="G255" s="239"/>
      <c r="H255" s="243">
        <v>0.84799999999999998</v>
      </c>
      <c r="I255" s="244"/>
      <c r="J255" s="239"/>
      <c r="K255" s="239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284</v>
      </c>
      <c r="AU255" s="249" t="s">
        <v>82</v>
      </c>
      <c r="AV255" s="13" t="s">
        <v>82</v>
      </c>
      <c r="AW255" s="13" t="s">
        <v>34</v>
      </c>
      <c r="AX255" s="13" t="s">
        <v>72</v>
      </c>
      <c r="AY255" s="249" t="s">
        <v>142</v>
      </c>
    </row>
    <row r="256" s="13" customFormat="1">
      <c r="A256" s="13"/>
      <c r="B256" s="238"/>
      <c r="C256" s="239"/>
      <c r="D256" s="240" t="s">
        <v>284</v>
      </c>
      <c r="E256" s="241" t="s">
        <v>19</v>
      </c>
      <c r="F256" s="242" t="s">
        <v>734</v>
      </c>
      <c r="G256" s="239"/>
      <c r="H256" s="243">
        <v>7.4000000000000004</v>
      </c>
      <c r="I256" s="244"/>
      <c r="J256" s="239"/>
      <c r="K256" s="239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284</v>
      </c>
      <c r="AU256" s="249" t="s">
        <v>82</v>
      </c>
      <c r="AV256" s="13" t="s">
        <v>82</v>
      </c>
      <c r="AW256" s="13" t="s">
        <v>34</v>
      </c>
      <c r="AX256" s="13" t="s">
        <v>72</v>
      </c>
      <c r="AY256" s="249" t="s">
        <v>142</v>
      </c>
    </row>
    <row r="257" s="13" customFormat="1">
      <c r="A257" s="13"/>
      <c r="B257" s="238"/>
      <c r="C257" s="239"/>
      <c r="D257" s="240" t="s">
        <v>284</v>
      </c>
      <c r="E257" s="241" t="s">
        <v>19</v>
      </c>
      <c r="F257" s="242" t="s">
        <v>735</v>
      </c>
      <c r="G257" s="239"/>
      <c r="H257" s="243">
        <v>4.6799999999999997</v>
      </c>
      <c r="I257" s="244"/>
      <c r="J257" s="239"/>
      <c r="K257" s="239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284</v>
      </c>
      <c r="AU257" s="249" t="s">
        <v>82</v>
      </c>
      <c r="AV257" s="13" t="s">
        <v>82</v>
      </c>
      <c r="AW257" s="13" t="s">
        <v>34</v>
      </c>
      <c r="AX257" s="13" t="s">
        <v>72</v>
      </c>
      <c r="AY257" s="249" t="s">
        <v>142</v>
      </c>
    </row>
    <row r="258" s="13" customFormat="1">
      <c r="A258" s="13"/>
      <c r="B258" s="238"/>
      <c r="C258" s="239"/>
      <c r="D258" s="240" t="s">
        <v>284</v>
      </c>
      <c r="E258" s="241" t="s">
        <v>19</v>
      </c>
      <c r="F258" s="242" t="s">
        <v>736</v>
      </c>
      <c r="G258" s="239"/>
      <c r="H258" s="243">
        <v>9.0800000000000001</v>
      </c>
      <c r="I258" s="244"/>
      <c r="J258" s="239"/>
      <c r="K258" s="239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284</v>
      </c>
      <c r="AU258" s="249" t="s">
        <v>82</v>
      </c>
      <c r="AV258" s="13" t="s">
        <v>82</v>
      </c>
      <c r="AW258" s="13" t="s">
        <v>34</v>
      </c>
      <c r="AX258" s="13" t="s">
        <v>72</v>
      </c>
      <c r="AY258" s="249" t="s">
        <v>142</v>
      </c>
    </row>
    <row r="259" s="13" customFormat="1">
      <c r="A259" s="13"/>
      <c r="B259" s="238"/>
      <c r="C259" s="239"/>
      <c r="D259" s="240" t="s">
        <v>284</v>
      </c>
      <c r="E259" s="241" t="s">
        <v>19</v>
      </c>
      <c r="F259" s="242" t="s">
        <v>737</v>
      </c>
      <c r="G259" s="239"/>
      <c r="H259" s="243">
        <v>-13.57</v>
      </c>
      <c r="I259" s="244"/>
      <c r="J259" s="239"/>
      <c r="K259" s="239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284</v>
      </c>
      <c r="AU259" s="249" t="s">
        <v>82</v>
      </c>
      <c r="AV259" s="13" t="s">
        <v>82</v>
      </c>
      <c r="AW259" s="13" t="s">
        <v>34</v>
      </c>
      <c r="AX259" s="13" t="s">
        <v>72</v>
      </c>
      <c r="AY259" s="249" t="s">
        <v>142</v>
      </c>
    </row>
    <row r="260" s="13" customFormat="1">
      <c r="A260" s="13"/>
      <c r="B260" s="238"/>
      <c r="C260" s="239"/>
      <c r="D260" s="240" t="s">
        <v>284</v>
      </c>
      <c r="E260" s="241" t="s">
        <v>19</v>
      </c>
      <c r="F260" s="242" t="s">
        <v>738</v>
      </c>
      <c r="G260" s="239"/>
      <c r="H260" s="243">
        <v>-13.560000000000001</v>
      </c>
      <c r="I260" s="244"/>
      <c r="J260" s="239"/>
      <c r="K260" s="239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284</v>
      </c>
      <c r="AU260" s="249" t="s">
        <v>82</v>
      </c>
      <c r="AV260" s="13" t="s">
        <v>82</v>
      </c>
      <c r="AW260" s="13" t="s">
        <v>34</v>
      </c>
      <c r="AX260" s="13" t="s">
        <v>72</v>
      </c>
      <c r="AY260" s="249" t="s">
        <v>142</v>
      </c>
    </row>
    <row r="261" s="13" customFormat="1">
      <c r="A261" s="13"/>
      <c r="B261" s="238"/>
      <c r="C261" s="239"/>
      <c r="D261" s="240" t="s">
        <v>284</v>
      </c>
      <c r="E261" s="241" t="s">
        <v>19</v>
      </c>
      <c r="F261" s="242" t="s">
        <v>739</v>
      </c>
      <c r="G261" s="239"/>
      <c r="H261" s="243">
        <v>4.274</v>
      </c>
      <c r="I261" s="244"/>
      <c r="J261" s="239"/>
      <c r="K261" s="239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284</v>
      </c>
      <c r="AU261" s="249" t="s">
        <v>82</v>
      </c>
      <c r="AV261" s="13" t="s">
        <v>82</v>
      </c>
      <c r="AW261" s="13" t="s">
        <v>34</v>
      </c>
      <c r="AX261" s="13" t="s">
        <v>72</v>
      </c>
      <c r="AY261" s="249" t="s">
        <v>142</v>
      </c>
    </row>
    <row r="262" s="13" customFormat="1">
      <c r="A262" s="13"/>
      <c r="B262" s="238"/>
      <c r="C262" s="239"/>
      <c r="D262" s="240" t="s">
        <v>284</v>
      </c>
      <c r="E262" s="241" t="s">
        <v>19</v>
      </c>
      <c r="F262" s="242" t="s">
        <v>740</v>
      </c>
      <c r="G262" s="239"/>
      <c r="H262" s="243">
        <v>10.07</v>
      </c>
      <c r="I262" s="244"/>
      <c r="J262" s="239"/>
      <c r="K262" s="239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284</v>
      </c>
      <c r="AU262" s="249" t="s">
        <v>82</v>
      </c>
      <c r="AV262" s="13" t="s">
        <v>82</v>
      </c>
      <c r="AW262" s="13" t="s">
        <v>34</v>
      </c>
      <c r="AX262" s="13" t="s">
        <v>72</v>
      </c>
      <c r="AY262" s="249" t="s">
        <v>142</v>
      </c>
    </row>
    <row r="263" s="15" customFormat="1">
      <c r="A263" s="15"/>
      <c r="B263" s="261"/>
      <c r="C263" s="262"/>
      <c r="D263" s="240" t="s">
        <v>284</v>
      </c>
      <c r="E263" s="263" t="s">
        <v>19</v>
      </c>
      <c r="F263" s="264" t="s">
        <v>300</v>
      </c>
      <c r="G263" s="262"/>
      <c r="H263" s="265">
        <v>168.65199999999999</v>
      </c>
      <c r="I263" s="266"/>
      <c r="J263" s="262"/>
      <c r="K263" s="262"/>
      <c r="L263" s="267"/>
      <c r="M263" s="268"/>
      <c r="N263" s="269"/>
      <c r="O263" s="269"/>
      <c r="P263" s="269"/>
      <c r="Q263" s="269"/>
      <c r="R263" s="269"/>
      <c r="S263" s="269"/>
      <c r="T263" s="270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1" t="s">
        <v>284</v>
      </c>
      <c r="AU263" s="271" t="s">
        <v>82</v>
      </c>
      <c r="AV263" s="15" t="s">
        <v>107</v>
      </c>
      <c r="AW263" s="15" t="s">
        <v>34</v>
      </c>
      <c r="AX263" s="15" t="s">
        <v>72</v>
      </c>
      <c r="AY263" s="271" t="s">
        <v>142</v>
      </c>
    </row>
    <row r="264" s="16" customFormat="1">
      <c r="A264" s="16"/>
      <c r="B264" s="272"/>
      <c r="C264" s="273"/>
      <c r="D264" s="240" t="s">
        <v>284</v>
      </c>
      <c r="E264" s="274" t="s">
        <v>19</v>
      </c>
      <c r="F264" s="275" t="s">
        <v>648</v>
      </c>
      <c r="G264" s="273"/>
      <c r="H264" s="274" t="s">
        <v>19</v>
      </c>
      <c r="I264" s="276"/>
      <c r="J264" s="273"/>
      <c r="K264" s="273"/>
      <c r="L264" s="277"/>
      <c r="M264" s="278"/>
      <c r="N264" s="279"/>
      <c r="O264" s="279"/>
      <c r="P264" s="279"/>
      <c r="Q264" s="279"/>
      <c r="R264" s="279"/>
      <c r="S264" s="279"/>
      <c r="T264" s="280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81" t="s">
        <v>284</v>
      </c>
      <c r="AU264" s="281" t="s">
        <v>82</v>
      </c>
      <c r="AV264" s="16" t="s">
        <v>80</v>
      </c>
      <c r="AW264" s="16" t="s">
        <v>34</v>
      </c>
      <c r="AX264" s="16" t="s">
        <v>72</v>
      </c>
      <c r="AY264" s="281" t="s">
        <v>142</v>
      </c>
    </row>
    <row r="265" s="13" customFormat="1">
      <c r="A265" s="13"/>
      <c r="B265" s="238"/>
      <c r="C265" s="239"/>
      <c r="D265" s="240" t="s">
        <v>284</v>
      </c>
      <c r="E265" s="241" t="s">
        <v>19</v>
      </c>
      <c r="F265" s="242" t="s">
        <v>741</v>
      </c>
      <c r="G265" s="239"/>
      <c r="H265" s="243">
        <v>84</v>
      </c>
      <c r="I265" s="244"/>
      <c r="J265" s="239"/>
      <c r="K265" s="239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284</v>
      </c>
      <c r="AU265" s="249" t="s">
        <v>82</v>
      </c>
      <c r="AV265" s="13" t="s">
        <v>82</v>
      </c>
      <c r="AW265" s="13" t="s">
        <v>34</v>
      </c>
      <c r="AX265" s="13" t="s">
        <v>72</v>
      </c>
      <c r="AY265" s="249" t="s">
        <v>142</v>
      </c>
    </row>
    <row r="266" s="13" customFormat="1">
      <c r="A266" s="13"/>
      <c r="B266" s="238"/>
      <c r="C266" s="239"/>
      <c r="D266" s="240" t="s">
        <v>284</v>
      </c>
      <c r="E266" s="241" t="s">
        <v>19</v>
      </c>
      <c r="F266" s="242" t="s">
        <v>724</v>
      </c>
      <c r="G266" s="239"/>
      <c r="H266" s="243">
        <v>1.9199999999999999</v>
      </c>
      <c r="I266" s="244"/>
      <c r="J266" s="239"/>
      <c r="K266" s="239"/>
      <c r="L266" s="245"/>
      <c r="M266" s="246"/>
      <c r="N266" s="247"/>
      <c r="O266" s="247"/>
      <c r="P266" s="247"/>
      <c r="Q266" s="247"/>
      <c r="R266" s="247"/>
      <c r="S266" s="247"/>
      <c r="T266" s="24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9" t="s">
        <v>284</v>
      </c>
      <c r="AU266" s="249" t="s">
        <v>82</v>
      </c>
      <c r="AV266" s="13" t="s">
        <v>82</v>
      </c>
      <c r="AW266" s="13" t="s">
        <v>34</v>
      </c>
      <c r="AX266" s="13" t="s">
        <v>72</v>
      </c>
      <c r="AY266" s="249" t="s">
        <v>142</v>
      </c>
    </row>
    <row r="267" s="13" customFormat="1">
      <c r="A267" s="13"/>
      <c r="B267" s="238"/>
      <c r="C267" s="239"/>
      <c r="D267" s="240" t="s">
        <v>284</v>
      </c>
      <c r="E267" s="241" t="s">
        <v>19</v>
      </c>
      <c r="F267" s="242" t="s">
        <v>742</v>
      </c>
      <c r="G267" s="239"/>
      <c r="H267" s="243">
        <v>2.8839999999999999</v>
      </c>
      <c r="I267" s="244"/>
      <c r="J267" s="239"/>
      <c r="K267" s="239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284</v>
      </c>
      <c r="AU267" s="249" t="s">
        <v>82</v>
      </c>
      <c r="AV267" s="13" t="s">
        <v>82</v>
      </c>
      <c r="AW267" s="13" t="s">
        <v>34</v>
      </c>
      <c r="AX267" s="13" t="s">
        <v>72</v>
      </c>
      <c r="AY267" s="249" t="s">
        <v>142</v>
      </c>
    </row>
    <row r="268" s="13" customFormat="1">
      <c r="A268" s="13"/>
      <c r="B268" s="238"/>
      <c r="C268" s="239"/>
      <c r="D268" s="240" t="s">
        <v>284</v>
      </c>
      <c r="E268" s="241" t="s">
        <v>19</v>
      </c>
      <c r="F268" s="242" t="s">
        <v>726</v>
      </c>
      <c r="G268" s="239"/>
      <c r="H268" s="243">
        <v>0.70499999999999996</v>
      </c>
      <c r="I268" s="244"/>
      <c r="J268" s="239"/>
      <c r="K268" s="239"/>
      <c r="L268" s="245"/>
      <c r="M268" s="246"/>
      <c r="N268" s="247"/>
      <c r="O268" s="247"/>
      <c r="P268" s="247"/>
      <c r="Q268" s="247"/>
      <c r="R268" s="247"/>
      <c r="S268" s="247"/>
      <c r="T268" s="24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9" t="s">
        <v>284</v>
      </c>
      <c r="AU268" s="249" t="s">
        <v>82</v>
      </c>
      <c r="AV268" s="13" t="s">
        <v>82</v>
      </c>
      <c r="AW268" s="13" t="s">
        <v>34</v>
      </c>
      <c r="AX268" s="13" t="s">
        <v>72</v>
      </c>
      <c r="AY268" s="249" t="s">
        <v>142</v>
      </c>
    </row>
    <row r="269" s="13" customFormat="1">
      <c r="A269" s="13"/>
      <c r="B269" s="238"/>
      <c r="C269" s="239"/>
      <c r="D269" s="240" t="s">
        <v>284</v>
      </c>
      <c r="E269" s="241" t="s">
        <v>19</v>
      </c>
      <c r="F269" s="242" t="s">
        <v>743</v>
      </c>
      <c r="G269" s="239"/>
      <c r="H269" s="243">
        <v>-6.5650000000000004</v>
      </c>
      <c r="I269" s="244"/>
      <c r="J269" s="239"/>
      <c r="K269" s="239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284</v>
      </c>
      <c r="AU269" s="249" t="s">
        <v>82</v>
      </c>
      <c r="AV269" s="13" t="s">
        <v>82</v>
      </c>
      <c r="AW269" s="13" t="s">
        <v>34</v>
      </c>
      <c r="AX269" s="13" t="s">
        <v>72</v>
      </c>
      <c r="AY269" s="249" t="s">
        <v>142</v>
      </c>
    </row>
    <row r="270" s="13" customFormat="1">
      <c r="A270" s="13"/>
      <c r="B270" s="238"/>
      <c r="C270" s="239"/>
      <c r="D270" s="240" t="s">
        <v>284</v>
      </c>
      <c r="E270" s="241" t="s">
        <v>19</v>
      </c>
      <c r="F270" s="242" t="s">
        <v>744</v>
      </c>
      <c r="G270" s="239"/>
      <c r="H270" s="243">
        <v>4.0499999999999998</v>
      </c>
      <c r="I270" s="244"/>
      <c r="J270" s="239"/>
      <c r="K270" s="239"/>
      <c r="L270" s="245"/>
      <c r="M270" s="246"/>
      <c r="N270" s="247"/>
      <c r="O270" s="247"/>
      <c r="P270" s="247"/>
      <c r="Q270" s="247"/>
      <c r="R270" s="247"/>
      <c r="S270" s="247"/>
      <c r="T270" s="24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9" t="s">
        <v>284</v>
      </c>
      <c r="AU270" s="249" t="s">
        <v>82</v>
      </c>
      <c r="AV270" s="13" t="s">
        <v>82</v>
      </c>
      <c r="AW270" s="13" t="s">
        <v>34</v>
      </c>
      <c r="AX270" s="13" t="s">
        <v>72</v>
      </c>
      <c r="AY270" s="249" t="s">
        <v>142</v>
      </c>
    </row>
    <row r="271" s="15" customFormat="1">
      <c r="A271" s="15"/>
      <c r="B271" s="261"/>
      <c r="C271" s="262"/>
      <c r="D271" s="240" t="s">
        <v>284</v>
      </c>
      <c r="E271" s="263" t="s">
        <v>19</v>
      </c>
      <c r="F271" s="264" t="s">
        <v>300</v>
      </c>
      <c r="G271" s="262"/>
      <c r="H271" s="265">
        <v>86.994</v>
      </c>
      <c r="I271" s="266"/>
      <c r="J271" s="262"/>
      <c r="K271" s="262"/>
      <c r="L271" s="267"/>
      <c r="M271" s="268"/>
      <c r="N271" s="269"/>
      <c r="O271" s="269"/>
      <c r="P271" s="269"/>
      <c r="Q271" s="269"/>
      <c r="R271" s="269"/>
      <c r="S271" s="269"/>
      <c r="T271" s="270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1" t="s">
        <v>284</v>
      </c>
      <c r="AU271" s="271" t="s">
        <v>82</v>
      </c>
      <c r="AV271" s="15" t="s">
        <v>107</v>
      </c>
      <c r="AW271" s="15" t="s">
        <v>34</v>
      </c>
      <c r="AX271" s="15" t="s">
        <v>72</v>
      </c>
      <c r="AY271" s="271" t="s">
        <v>142</v>
      </c>
    </row>
    <row r="272" s="16" customFormat="1">
      <c r="A272" s="16"/>
      <c r="B272" s="272"/>
      <c r="C272" s="273"/>
      <c r="D272" s="240" t="s">
        <v>284</v>
      </c>
      <c r="E272" s="274" t="s">
        <v>19</v>
      </c>
      <c r="F272" s="275" t="s">
        <v>745</v>
      </c>
      <c r="G272" s="273"/>
      <c r="H272" s="274" t="s">
        <v>19</v>
      </c>
      <c r="I272" s="276"/>
      <c r="J272" s="273"/>
      <c r="K272" s="273"/>
      <c r="L272" s="277"/>
      <c r="M272" s="278"/>
      <c r="N272" s="279"/>
      <c r="O272" s="279"/>
      <c r="P272" s="279"/>
      <c r="Q272" s="279"/>
      <c r="R272" s="279"/>
      <c r="S272" s="279"/>
      <c r="T272" s="280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81" t="s">
        <v>284</v>
      </c>
      <c r="AU272" s="281" t="s">
        <v>82</v>
      </c>
      <c r="AV272" s="16" t="s">
        <v>80</v>
      </c>
      <c r="AW272" s="16" t="s">
        <v>34</v>
      </c>
      <c r="AX272" s="16" t="s">
        <v>72</v>
      </c>
      <c r="AY272" s="281" t="s">
        <v>142</v>
      </c>
    </row>
    <row r="273" s="13" customFormat="1">
      <c r="A273" s="13"/>
      <c r="B273" s="238"/>
      <c r="C273" s="239"/>
      <c r="D273" s="240" t="s">
        <v>284</v>
      </c>
      <c r="E273" s="241" t="s">
        <v>19</v>
      </c>
      <c r="F273" s="242" t="s">
        <v>746</v>
      </c>
      <c r="G273" s="239"/>
      <c r="H273" s="243">
        <v>140.59999999999999</v>
      </c>
      <c r="I273" s="244"/>
      <c r="J273" s="239"/>
      <c r="K273" s="239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284</v>
      </c>
      <c r="AU273" s="249" t="s">
        <v>82</v>
      </c>
      <c r="AV273" s="13" t="s">
        <v>82</v>
      </c>
      <c r="AW273" s="13" t="s">
        <v>34</v>
      </c>
      <c r="AX273" s="13" t="s">
        <v>72</v>
      </c>
      <c r="AY273" s="249" t="s">
        <v>142</v>
      </c>
    </row>
    <row r="274" s="13" customFormat="1">
      <c r="A274" s="13"/>
      <c r="B274" s="238"/>
      <c r="C274" s="239"/>
      <c r="D274" s="240" t="s">
        <v>284</v>
      </c>
      <c r="E274" s="241" t="s">
        <v>19</v>
      </c>
      <c r="F274" s="242" t="s">
        <v>747</v>
      </c>
      <c r="G274" s="239"/>
      <c r="H274" s="243">
        <v>0.47999999999999998</v>
      </c>
      <c r="I274" s="244"/>
      <c r="J274" s="239"/>
      <c r="K274" s="239"/>
      <c r="L274" s="245"/>
      <c r="M274" s="246"/>
      <c r="N274" s="247"/>
      <c r="O274" s="247"/>
      <c r="P274" s="247"/>
      <c r="Q274" s="247"/>
      <c r="R274" s="247"/>
      <c r="S274" s="247"/>
      <c r="T274" s="24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9" t="s">
        <v>284</v>
      </c>
      <c r="AU274" s="249" t="s">
        <v>82</v>
      </c>
      <c r="AV274" s="13" t="s">
        <v>82</v>
      </c>
      <c r="AW274" s="13" t="s">
        <v>34</v>
      </c>
      <c r="AX274" s="13" t="s">
        <v>72</v>
      </c>
      <c r="AY274" s="249" t="s">
        <v>142</v>
      </c>
    </row>
    <row r="275" s="13" customFormat="1">
      <c r="A275" s="13"/>
      <c r="B275" s="238"/>
      <c r="C275" s="239"/>
      <c r="D275" s="240" t="s">
        <v>284</v>
      </c>
      <c r="E275" s="241" t="s">
        <v>19</v>
      </c>
      <c r="F275" s="242" t="s">
        <v>748</v>
      </c>
      <c r="G275" s="239"/>
      <c r="H275" s="243">
        <v>2.3849999999999998</v>
      </c>
      <c r="I275" s="244"/>
      <c r="J275" s="239"/>
      <c r="K275" s="239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284</v>
      </c>
      <c r="AU275" s="249" t="s">
        <v>82</v>
      </c>
      <c r="AV275" s="13" t="s">
        <v>82</v>
      </c>
      <c r="AW275" s="13" t="s">
        <v>34</v>
      </c>
      <c r="AX275" s="13" t="s">
        <v>72</v>
      </c>
      <c r="AY275" s="249" t="s">
        <v>142</v>
      </c>
    </row>
    <row r="276" s="13" customFormat="1">
      <c r="A276" s="13"/>
      <c r="B276" s="238"/>
      <c r="C276" s="239"/>
      <c r="D276" s="240" t="s">
        <v>284</v>
      </c>
      <c r="E276" s="241" t="s">
        <v>19</v>
      </c>
      <c r="F276" s="242" t="s">
        <v>749</v>
      </c>
      <c r="G276" s="239"/>
      <c r="H276" s="243">
        <v>1.2150000000000001</v>
      </c>
      <c r="I276" s="244"/>
      <c r="J276" s="239"/>
      <c r="K276" s="239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284</v>
      </c>
      <c r="AU276" s="249" t="s">
        <v>82</v>
      </c>
      <c r="AV276" s="13" t="s">
        <v>82</v>
      </c>
      <c r="AW276" s="13" t="s">
        <v>34</v>
      </c>
      <c r="AX276" s="13" t="s">
        <v>72</v>
      </c>
      <c r="AY276" s="249" t="s">
        <v>142</v>
      </c>
    </row>
    <row r="277" s="15" customFormat="1">
      <c r="A277" s="15"/>
      <c r="B277" s="261"/>
      <c r="C277" s="262"/>
      <c r="D277" s="240" t="s">
        <v>284</v>
      </c>
      <c r="E277" s="263" t="s">
        <v>19</v>
      </c>
      <c r="F277" s="264" t="s">
        <v>300</v>
      </c>
      <c r="G277" s="262"/>
      <c r="H277" s="265">
        <v>144.68000000000001</v>
      </c>
      <c r="I277" s="266"/>
      <c r="J277" s="262"/>
      <c r="K277" s="262"/>
      <c r="L277" s="267"/>
      <c r="M277" s="268"/>
      <c r="N277" s="269"/>
      <c r="O277" s="269"/>
      <c r="P277" s="269"/>
      <c r="Q277" s="269"/>
      <c r="R277" s="269"/>
      <c r="S277" s="269"/>
      <c r="T277" s="270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1" t="s">
        <v>284</v>
      </c>
      <c r="AU277" s="271" t="s">
        <v>82</v>
      </c>
      <c r="AV277" s="15" t="s">
        <v>107</v>
      </c>
      <c r="AW277" s="15" t="s">
        <v>34</v>
      </c>
      <c r="AX277" s="15" t="s">
        <v>72</v>
      </c>
      <c r="AY277" s="271" t="s">
        <v>142</v>
      </c>
    </row>
    <row r="278" s="14" customFormat="1">
      <c r="A278" s="14"/>
      <c r="B278" s="250"/>
      <c r="C278" s="251"/>
      <c r="D278" s="240" t="s">
        <v>284</v>
      </c>
      <c r="E278" s="252" t="s">
        <v>522</v>
      </c>
      <c r="F278" s="253" t="s">
        <v>293</v>
      </c>
      <c r="G278" s="251"/>
      <c r="H278" s="254">
        <v>483.572</v>
      </c>
      <c r="I278" s="255"/>
      <c r="J278" s="251"/>
      <c r="K278" s="251"/>
      <c r="L278" s="256"/>
      <c r="M278" s="257"/>
      <c r="N278" s="258"/>
      <c r="O278" s="258"/>
      <c r="P278" s="258"/>
      <c r="Q278" s="258"/>
      <c r="R278" s="258"/>
      <c r="S278" s="258"/>
      <c r="T278" s="25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0" t="s">
        <v>284</v>
      </c>
      <c r="AU278" s="260" t="s">
        <v>82</v>
      </c>
      <c r="AV278" s="14" t="s">
        <v>167</v>
      </c>
      <c r="AW278" s="14" t="s">
        <v>34</v>
      </c>
      <c r="AX278" s="14" t="s">
        <v>80</v>
      </c>
      <c r="AY278" s="260" t="s">
        <v>142</v>
      </c>
    </row>
    <row r="279" s="2" customFormat="1" ht="24.15" customHeight="1">
      <c r="A279" s="41"/>
      <c r="B279" s="42"/>
      <c r="C279" s="216" t="s">
        <v>417</v>
      </c>
      <c r="D279" s="216" t="s">
        <v>145</v>
      </c>
      <c r="E279" s="217" t="s">
        <v>750</v>
      </c>
      <c r="F279" s="218" t="s">
        <v>751</v>
      </c>
      <c r="G279" s="219" t="s">
        <v>576</v>
      </c>
      <c r="H279" s="220">
        <v>549.5</v>
      </c>
      <c r="I279" s="221"/>
      <c r="J279" s="222">
        <f>ROUND(I279*H279,2)</f>
        <v>0</v>
      </c>
      <c r="K279" s="218" t="s">
        <v>149</v>
      </c>
      <c r="L279" s="47"/>
      <c r="M279" s="223" t="s">
        <v>19</v>
      </c>
      <c r="N279" s="224" t="s">
        <v>43</v>
      </c>
      <c r="O279" s="87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7" t="s">
        <v>167</v>
      </c>
      <c r="AT279" s="227" t="s">
        <v>145</v>
      </c>
      <c r="AU279" s="227" t="s">
        <v>82</v>
      </c>
      <c r="AY279" s="20" t="s">
        <v>142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20" t="s">
        <v>80</v>
      </c>
      <c r="BK279" s="228">
        <f>ROUND(I279*H279,2)</f>
        <v>0</v>
      </c>
      <c r="BL279" s="20" t="s">
        <v>167</v>
      </c>
      <c r="BM279" s="227" t="s">
        <v>752</v>
      </c>
    </row>
    <row r="280" s="2" customFormat="1">
      <c r="A280" s="41"/>
      <c r="B280" s="42"/>
      <c r="C280" s="43"/>
      <c r="D280" s="229" t="s">
        <v>152</v>
      </c>
      <c r="E280" s="43"/>
      <c r="F280" s="230" t="s">
        <v>753</v>
      </c>
      <c r="G280" s="43"/>
      <c r="H280" s="43"/>
      <c r="I280" s="231"/>
      <c r="J280" s="43"/>
      <c r="K280" s="43"/>
      <c r="L280" s="47"/>
      <c r="M280" s="232"/>
      <c r="N280" s="233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152</v>
      </c>
      <c r="AU280" s="20" t="s">
        <v>82</v>
      </c>
    </row>
    <row r="281" s="2" customFormat="1" ht="44.25" customHeight="1">
      <c r="A281" s="41"/>
      <c r="B281" s="42"/>
      <c r="C281" s="216" t="s">
        <v>423</v>
      </c>
      <c r="D281" s="216" t="s">
        <v>145</v>
      </c>
      <c r="E281" s="217" t="s">
        <v>754</v>
      </c>
      <c r="F281" s="218" t="s">
        <v>755</v>
      </c>
      <c r="G281" s="219" t="s">
        <v>576</v>
      </c>
      <c r="H281" s="220">
        <v>549.5</v>
      </c>
      <c r="I281" s="221"/>
      <c r="J281" s="222">
        <f>ROUND(I281*H281,2)</f>
        <v>0</v>
      </c>
      <c r="K281" s="218" t="s">
        <v>149</v>
      </c>
      <c r="L281" s="47"/>
      <c r="M281" s="223" t="s">
        <v>19</v>
      </c>
      <c r="N281" s="224" t="s">
        <v>43</v>
      </c>
      <c r="O281" s="87"/>
      <c r="P281" s="225">
        <f>O281*H281</f>
        <v>0</v>
      </c>
      <c r="Q281" s="225">
        <v>0</v>
      </c>
      <c r="R281" s="225">
        <f>Q281*H281</f>
        <v>0</v>
      </c>
      <c r="S281" s="225">
        <v>0</v>
      </c>
      <c r="T281" s="226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7" t="s">
        <v>167</v>
      </c>
      <c r="AT281" s="227" t="s">
        <v>145</v>
      </c>
      <c r="AU281" s="227" t="s">
        <v>82</v>
      </c>
      <c r="AY281" s="20" t="s">
        <v>142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20" t="s">
        <v>80</v>
      </c>
      <c r="BK281" s="228">
        <f>ROUND(I281*H281,2)</f>
        <v>0</v>
      </c>
      <c r="BL281" s="20" t="s">
        <v>167</v>
      </c>
      <c r="BM281" s="227" t="s">
        <v>756</v>
      </c>
    </row>
    <row r="282" s="2" customFormat="1">
      <c r="A282" s="41"/>
      <c r="B282" s="42"/>
      <c r="C282" s="43"/>
      <c r="D282" s="229" t="s">
        <v>152</v>
      </c>
      <c r="E282" s="43"/>
      <c r="F282" s="230" t="s">
        <v>757</v>
      </c>
      <c r="G282" s="43"/>
      <c r="H282" s="43"/>
      <c r="I282" s="231"/>
      <c r="J282" s="43"/>
      <c r="K282" s="43"/>
      <c r="L282" s="47"/>
      <c r="M282" s="232"/>
      <c r="N282" s="233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152</v>
      </c>
      <c r="AU282" s="20" t="s">
        <v>82</v>
      </c>
    </row>
    <row r="283" s="12" customFormat="1" ht="22.8" customHeight="1">
      <c r="A283" s="12"/>
      <c r="B283" s="200"/>
      <c r="C283" s="201"/>
      <c r="D283" s="202" t="s">
        <v>71</v>
      </c>
      <c r="E283" s="214" t="s">
        <v>382</v>
      </c>
      <c r="F283" s="214" t="s">
        <v>383</v>
      </c>
      <c r="G283" s="201"/>
      <c r="H283" s="201"/>
      <c r="I283" s="204"/>
      <c r="J283" s="215">
        <f>BK283</f>
        <v>0</v>
      </c>
      <c r="K283" s="201"/>
      <c r="L283" s="206"/>
      <c r="M283" s="207"/>
      <c r="N283" s="208"/>
      <c r="O283" s="208"/>
      <c r="P283" s="209">
        <f>SUM(P284:P300)</f>
        <v>0</v>
      </c>
      <c r="Q283" s="208"/>
      <c r="R283" s="209">
        <f>SUM(R284:R300)</f>
        <v>0</v>
      </c>
      <c r="S283" s="208"/>
      <c r="T283" s="210">
        <f>SUM(T284:T300)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1" t="s">
        <v>80</v>
      </c>
      <c r="AT283" s="212" t="s">
        <v>71</v>
      </c>
      <c r="AU283" s="212" t="s">
        <v>80</v>
      </c>
      <c r="AY283" s="211" t="s">
        <v>142</v>
      </c>
      <c r="BK283" s="213">
        <f>SUM(BK284:BK300)</f>
        <v>0</v>
      </c>
    </row>
    <row r="284" s="2" customFormat="1" ht="37.8" customHeight="1">
      <c r="A284" s="41"/>
      <c r="B284" s="42"/>
      <c r="C284" s="216" t="s">
        <v>758</v>
      </c>
      <c r="D284" s="216" t="s">
        <v>145</v>
      </c>
      <c r="E284" s="217" t="s">
        <v>759</v>
      </c>
      <c r="F284" s="218" t="s">
        <v>760</v>
      </c>
      <c r="G284" s="219" t="s">
        <v>320</v>
      </c>
      <c r="H284" s="220">
        <v>14.252000000000001</v>
      </c>
      <c r="I284" s="221"/>
      <c r="J284" s="222">
        <f>ROUND(I284*H284,2)</f>
        <v>0</v>
      </c>
      <c r="K284" s="218" t="s">
        <v>149</v>
      </c>
      <c r="L284" s="47"/>
      <c r="M284" s="223" t="s">
        <v>19</v>
      </c>
      <c r="N284" s="224" t="s">
        <v>43</v>
      </c>
      <c r="O284" s="87"/>
      <c r="P284" s="225">
        <f>O284*H284</f>
        <v>0</v>
      </c>
      <c r="Q284" s="225">
        <v>0</v>
      </c>
      <c r="R284" s="225">
        <f>Q284*H284</f>
        <v>0</v>
      </c>
      <c r="S284" s="225">
        <v>0</v>
      </c>
      <c r="T284" s="226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7" t="s">
        <v>167</v>
      </c>
      <c r="AT284" s="227" t="s">
        <v>145</v>
      </c>
      <c r="AU284" s="227" t="s">
        <v>82</v>
      </c>
      <c r="AY284" s="20" t="s">
        <v>142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20" t="s">
        <v>80</v>
      </c>
      <c r="BK284" s="228">
        <f>ROUND(I284*H284,2)</f>
        <v>0</v>
      </c>
      <c r="BL284" s="20" t="s">
        <v>167</v>
      </c>
      <c r="BM284" s="227" t="s">
        <v>761</v>
      </c>
    </row>
    <row r="285" s="2" customFormat="1">
      <c r="A285" s="41"/>
      <c r="B285" s="42"/>
      <c r="C285" s="43"/>
      <c r="D285" s="229" t="s">
        <v>152</v>
      </c>
      <c r="E285" s="43"/>
      <c r="F285" s="230" t="s">
        <v>762</v>
      </c>
      <c r="G285" s="43"/>
      <c r="H285" s="43"/>
      <c r="I285" s="231"/>
      <c r="J285" s="43"/>
      <c r="K285" s="43"/>
      <c r="L285" s="47"/>
      <c r="M285" s="232"/>
      <c r="N285" s="233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152</v>
      </c>
      <c r="AU285" s="20" t="s">
        <v>82</v>
      </c>
    </row>
    <row r="286" s="2" customFormat="1" ht="33" customHeight="1">
      <c r="A286" s="41"/>
      <c r="B286" s="42"/>
      <c r="C286" s="216" t="s">
        <v>763</v>
      </c>
      <c r="D286" s="216" t="s">
        <v>145</v>
      </c>
      <c r="E286" s="217" t="s">
        <v>764</v>
      </c>
      <c r="F286" s="218" t="s">
        <v>765</v>
      </c>
      <c r="G286" s="219" t="s">
        <v>320</v>
      </c>
      <c r="H286" s="220">
        <v>14.252000000000001</v>
      </c>
      <c r="I286" s="221"/>
      <c r="J286" s="222">
        <f>ROUND(I286*H286,2)</f>
        <v>0</v>
      </c>
      <c r="K286" s="218" t="s">
        <v>149</v>
      </c>
      <c r="L286" s="47"/>
      <c r="M286" s="223" t="s">
        <v>19</v>
      </c>
      <c r="N286" s="224" t="s">
        <v>43</v>
      </c>
      <c r="O286" s="87"/>
      <c r="P286" s="225">
        <f>O286*H286</f>
        <v>0</v>
      </c>
      <c r="Q286" s="225">
        <v>0</v>
      </c>
      <c r="R286" s="225">
        <f>Q286*H286</f>
        <v>0</v>
      </c>
      <c r="S286" s="225">
        <v>0</v>
      </c>
      <c r="T286" s="226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7" t="s">
        <v>167</v>
      </c>
      <c r="AT286" s="227" t="s">
        <v>145</v>
      </c>
      <c r="AU286" s="227" t="s">
        <v>82</v>
      </c>
      <c r="AY286" s="20" t="s">
        <v>142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20" t="s">
        <v>80</v>
      </c>
      <c r="BK286" s="228">
        <f>ROUND(I286*H286,2)</f>
        <v>0</v>
      </c>
      <c r="BL286" s="20" t="s">
        <v>167</v>
      </c>
      <c r="BM286" s="227" t="s">
        <v>766</v>
      </c>
    </row>
    <row r="287" s="2" customFormat="1">
      <c r="A287" s="41"/>
      <c r="B287" s="42"/>
      <c r="C287" s="43"/>
      <c r="D287" s="229" t="s">
        <v>152</v>
      </c>
      <c r="E287" s="43"/>
      <c r="F287" s="230" t="s">
        <v>767</v>
      </c>
      <c r="G287" s="43"/>
      <c r="H287" s="43"/>
      <c r="I287" s="231"/>
      <c r="J287" s="43"/>
      <c r="K287" s="43"/>
      <c r="L287" s="47"/>
      <c r="M287" s="232"/>
      <c r="N287" s="233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152</v>
      </c>
      <c r="AU287" s="20" t="s">
        <v>82</v>
      </c>
    </row>
    <row r="288" s="2" customFormat="1" ht="44.25" customHeight="1">
      <c r="A288" s="41"/>
      <c r="B288" s="42"/>
      <c r="C288" s="216" t="s">
        <v>768</v>
      </c>
      <c r="D288" s="216" t="s">
        <v>145</v>
      </c>
      <c r="E288" s="217" t="s">
        <v>769</v>
      </c>
      <c r="F288" s="218" t="s">
        <v>770</v>
      </c>
      <c r="G288" s="219" t="s">
        <v>320</v>
      </c>
      <c r="H288" s="220">
        <v>551.85000000000002</v>
      </c>
      <c r="I288" s="221"/>
      <c r="J288" s="222">
        <f>ROUND(I288*H288,2)</f>
        <v>0</v>
      </c>
      <c r="K288" s="218" t="s">
        <v>149</v>
      </c>
      <c r="L288" s="47"/>
      <c r="M288" s="223" t="s">
        <v>19</v>
      </c>
      <c r="N288" s="224" t="s">
        <v>43</v>
      </c>
      <c r="O288" s="87"/>
      <c r="P288" s="225">
        <f>O288*H288</f>
        <v>0</v>
      </c>
      <c r="Q288" s="225">
        <v>0</v>
      </c>
      <c r="R288" s="225">
        <f>Q288*H288</f>
        <v>0</v>
      </c>
      <c r="S288" s="225">
        <v>0</v>
      </c>
      <c r="T288" s="226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7" t="s">
        <v>167</v>
      </c>
      <c r="AT288" s="227" t="s">
        <v>145</v>
      </c>
      <c r="AU288" s="227" t="s">
        <v>82</v>
      </c>
      <c r="AY288" s="20" t="s">
        <v>142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20" t="s">
        <v>80</v>
      </c>
      <c r="BK288" s="228">
        <f>ROUND(I288*H288,2)</f>
        <v>0</v>
      </c>
      <c r="BL288" s="20" t="s">
        <v>167</v>
      </c>
      <c r="BM288" s="227" t="s">
        <v>771</v>
      </c>
    </row>
    <row r="289" s="2" customFormat="1">
      <c r="A289" s="41"/>
      <c r="B289" s="42"/>
      <c r="C289" s="43"/>
      <c r="D289" s="229" t="s">
        <v>152</v>
      </c>
      <c r="E289" s="43"/>
      <c r="F289" s="230" t="s">
        <v>772</v>
      </c>
      <c r="G289" s="43"/>
      <c r="H289" s="43"/>
      <c r="I289" s="231"/>
      <c r="J289" s="43"/>
      <c r="K289" s="43"/>
      <c r="L289" s="47"/>
      <c r="M289" s="232"/>
      <c r="N289" s="233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152</v>
      </c>
      <c r="AU289" s="20" t="s">
        <v>82</v>
      </c>
    </row>
    <row r="290" s="13" customFormat="1">
      <c r="A290" s="13"/>
      <c r="B290" s="238"/>
      <c r="C290" s="239"/>
      <c r="D290" s="240" t="s">
        <v>284</v>
      </c>
      <c r="E290" s="241" t="s">
        <v>19</v>
      </c>
      <c r="F290" s="242" t="s">
        <v>773</v>
      </c>
      <c r="G290" s="239"/>
      <c r="H290" s="243">
        <v>14.252000000000001</v>
      </c>
      <c r="I290" s="244"/>
      <c r="J290" s="239"/>
      <c r="K290" s="239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284</v>
      </c>
      <c r="AU290" s="249" t="s">
        <v>82</v>
      </c>
      <c r="AV290" s="13" t="s">
        <v>82</v>
      </c>
      <c r="AW290" s="13" t="s">
        <v>34</v>
      </c>
      <c r="AX290" s="13" t="s">
        <v>72</v>
      </c>
      <c r="AY290" s="249" t="s">
        <v>142</v>
      </c>
    </row>
    <row r="291" s="13" customFormat="1">
      <c r="A291" s="13"/>
      <c r="B291" s="238"/>
      <c r="C291" s="239"/>
      <c r="D291" s="240" t="s">
        <v>284</v>
      </c>
      <c r="E291" s="241" t="s">
        <v>19</v>
      </c>
      <c r="F291" s="242" t="s">
        <v>774</v>
      </c>
      <c r="G291" s="239"/>
      <c r="H291" s="243">
        <v>-0.10199999999999999</v>
      </c>
      <c r="I291" s="244"/>
      <c r="J291" s="239"/>
      <c r="K291" s="239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284</v>
      </c>
      <c r="AU291" s="249" t="s">
        <v>82</v>
      </c>
      <c r="AV291" s="13" t="s">
        <v>82</v>
      </c>
      <c r="AW291" s="13" t="s">
        <v>34</v>
      </c>
      <c r="AX291" s="13" t="s">
        <v>72</v>
      </c>
      <c r="AY291" s="249" t="s">
        <v>142</v>
      </c>
    </row>
    <row r="292" s="14" customFormat="1">
      <c r="A292" s="14"/>
      <c r="B292" s="250"/>
      <c r="C292" s="251"/>
      <c r="D292" s="240" t="s">
        <v>284</v>
      </c>
      <c r="E292" s="252" t="s">
        <v>19</v>
      </c>
      <c r="F292" s="253" t="s">
        <v>293</v>
      </c>
      <c r="G292" s="251"/>
      <c r="H292" s="254">
        <v>14.15</v>
      </c>
      <c r="I292" s="255"/>
      <c r="J292" s="251"/>
      <c r="K292" s="251"/>
      <c r="L292" s="256"/>
      <c r="M292" s="257"/>
      <c r="N292" s="258"/>
      <c r="O292" s="258"/>
      <c r="P292" s="258"/>
      <c r="Q292" s="258"/>
      <c r="R292" s="258"/>
      <c r="S292" s="258"/>
      <c r="T292" s="25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0" t="s">
        <v>284</v>
      </c>
      <c r="AU292" s="260" t="s">
        <v>82</v>
      </c>
      <c r="AV292" s="14" t="s">
        <v>167</v>
      </c>
      <c r="AW292" s="14" t="s">
        <v>34</v>
      </c>
      <c r="AX292" s="14" t="s">
        <v>80</v>
      </c>
      <c r="AY292" s="260" t="s">
        <v>142</v>
      </c>
    </row>
    <row r="293" s="13" customFormat="1">
      <c r="A293" s="13"/>
      <c r="B293" s="238"/>
      <c r="C293" s="239"/>
      <c r="D293" s="240" t="s">
        <v>284</v>
      </c>
      <c r="E293" s="239"/>
      <c r="F293" s="242" t="s">
        <v>775</v>
      </c>
      <c r="G293" s="239"/>
      <c r="H293" s="243">
        <v>551.85000000000002</v>
      </c>
      <c r="I293" s="244"/>
      <c r="J293" s="239"/>
      <c r="K293" s="239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284</v>
      </c>
      <c r="AU293" s="249" t="s">
        <v>82</v>
      </c>
      <c r="AV293" s="13" t="s">
        <v>82</v>
      </c>
      <c r="AW293" s="13" t="s">
        <v>4</v>
      </c>
      <c r="AX293" s="13" t="s">
        <v>80</v>
      </c>
      <c r="AY293" s="249" t="s">
        <v>142</v>
      </c>
    </row>
    <row r="294" s="2" customFormat="1" ht="44.25" customHeight="1">
      <c r="A294" s="41"/>
      <c r="B294" s="42"/>
      <c r="C294" s="216" t="s">
        <v>776</v>
      </c>
      <c r="D294" s="216" t="s">
        <v>145</v>
      </c>
      <c r="E294" s="217" t="s">
        <v>777</v>
      </c>
      <c r="F294" s="218" t="s">
        <v>778</v>
      </c>
      <c r="G294" s="219" t="s">
        <v>320</v>
      </c>
      <c r="H294" s="220">
        <v>0.0070000000000000001</v>
      </c>
      <c r="I294" s="221"/>
      <c r="J294" s="222">
        <f>ROUND(I294*H294,2)</f>
        <v>0</v>
      </c>
      <c r="K294" s="218" t="s">
        <v>149</v>
      </c>
      <c r="L294" s="47"/>
      <c r="M294" s="223" t="s">
        <v>19</v>
      </c>
      <c r="N294" s="224" t="s">
        <v>43</v>
      </c>
      <c r="O294" s="87"/>
      <c r="P294" s="225">
        <f>O294*H294</f>
        <v>0</v>
      </c>
      <c r="Q294" s="225">
        <v>0</v>
      </c>
      <c r="R294" s="225">
        <f>Q294*H294</f>
        <v>0</v>
      </c>
      <c r="S294" s="225">
        <v>0</v>
      </c>
      <c r="T294" s="226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7" t="s">
        <v>167</v>
      </c>
      <c r="AT294" s="227" t="s">
        <v>145</v>
      </c>
      <c r="AU294" s="227" t="s">
        <v>82</v>
      </c>
      <c r="AY294" s="20" t="s">
        <v>142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20" t="s">
        <v>80</v>
      </c>
      <c r="BK294" s="228">
        <f>ROUND(I294*H294,2)</f>
        <v>0</v>
      </c>
      <c r="BL294" s="20" t="s">
        <v>167</v>
      </c>
      <c r="BM294" s="227" t="s">
        <v>779</v>
      </c>
    </row>
    <row r="295" s="2" customFormat="1">
      <c r="A295" s="41"/>
      <c r="B295" s="42"/>
      <c r="C295" s="43"/>
      <c r="D295" s="229" t="s">
        <v>152</v>
      </c>
      <c r="E295" s="43"/>
      <c r="F295" s="230" t="s">
        <v>780</v>
      </c>
      <c r="G295" s="43"/>
      <c r="H295" s="43"/>
      <c r="I295" s="231"/>
      <c r="J295" s="43"/>
      <c r="K295" s="43"/>
      <c r="L295" s="47"/>
      <c r="M295" s="232"/>
      <c r="N295" s="233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152</v>
      </c>
      <c r="AU295" s="20" t="s">
        <v>82</v>
      </c>
    </row>
    <row r="296" s="2" customFormat="1" ht="44.25" customHeight="1">
      <c r="A296" s="41"/>
      <c r="B296" s="42"/>
      <c r="C296" s="216" t="s">
        <v>781</v>
      </c>
      <c r="D296" s="216" t="s">
        <v>145</v>
      </c>
      <c r="E296" s="217" t="s">
        <v>406</v>
      </c>
      <c r="F296" s="218" t="s">
        <v>407</v>
      </c>
      <c r="G296" s="219" t="s">
        <v>320</v>
      </c>
      <c r="H296" s="220">
        <v>14.023999999999999</v>
      </c>
      <c r="I296" s="221"/>
      <c r="J296" s="222">
        <f>ROUND(I296*H296,2)</f>
        <v>0</v>
      </c>
      <c r="K296" s="218" t="s">
        <v>149</v>
      </c>
      <c r="L296" s="47"/>
      <c r="M296" s="223" t="s">
        <v>19</v>
      </c>
      <c r="N296" s="224" t="s">
        <v>43</v>
      </c>
      <c r="O296" s="87"/>
      <c r="P296" s="225">
        <f>O296*H296</f>
        <v>0</v>
      </c>
      <c r="Q296" s="225">
        <v>0</v>
      </c>
      <c r="R296" s="225">
        <f>Q296*H296</f>
        <v>0</v>
      </c>
      <c r="S296" s="225">
        <v>0</v>
      </c>
      <c r="T296" s="226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7" t="s">
        <v>167</v>
      </c>
      <c r="AT296" s="227" t="s">
        <v>145</v>
      </c>
      <c r="AU296" s="227" t="s">
        <v>82</v>
      </c>
      <c r="AY296" s="20" t="s">
        <v>142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20" t="s">
        <v>80</v>
      </c>
      <c r="BK296" s="228">
        <f>ROUND(I296*H296,2)</f>
        <v>0</v>
      </c>
      <c r="BL296" s="20" t="s">
        <v>167</v>
      </c>
      <c r="BM296" s="227" t="s">
        <v>782</v>
      </c>
    </row>
    <row r="297" s="2" customFormat="1">
      <c r="A297" s="41"/>
      <c r="B297" s="42"/>
      <c r="C297" s="43"/>
      <c r="D297" s="229" t="s">
        <v>152</v>
      </c>
      <c r="E297" s="43"/>
      <c r="F297" s="230" t="s">
        <v>409</v>
      </c>
      <c r="G297" s="43"/>
      <c r="H297" s="43"/>
      <c r="I297" s="231"/>
      <c r="J297" s="43"/>
      <c r="K297" s="43"/>
      <c r="L297" s="47"/>
      <c r="M297" s="232"/>
      <c r="N297" s="233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152</v>
      </c>
      <c r="AU297" s="20" t="s">
        <v>82</v>
      </c>
    </row>
    <row r="298" s="2" customFormat="1" ht="44.25" customHeight="1">
      <c r="A298" s="41"/>
      <c r="B298" s="42"/>
      <c r="C298" s="216" t="s">
        <v>783</v>
      </c>
      <c r="D298" s="216" t="s">
        <v>145</v>
      </c>
      <c r="E298" s="217" t="s">
        <v>784</v>
      </c>
      <c r="F298" s="218" t="s">
        <v>785</v>
      </c>
      <c r="G298" s="219" t="s">
        <v>320</v>
      </c>
      <c r="H298" s="220">
        <v>0.11600000000000001</v>
      </c>
      <c r="I298" s="221"/>
      <c r="J298" s="222">
        <f>ROUND(I298*H298,2)</f>
        <v>0</v>
      </c>
      <c r="K298" s="218" t="s">
        <v>149</v>
      </c>
      <c r="L298" s="47"/>
      <c r="M298" s="223" t="s">
        <v>19</v>
      </c>
      <c r="N298" s="224" t="s">
        <v>43</v>
      </c>
      <c r="O298" s="87"/>
      <c r="P298" s="225">
        <f>O298*H298</f>
        <v>0</v>
      </c>
      <c r="Q298" s="225">
        <v>0</v>
      </c>
      <c r="R298" s="225">
        <f>Q298*H298</f>
        <v>0</v>
      </c>
      <c r="S298" s="225">
        <v>0</v>
      </c>
      <c r="T298" s="226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7" t="s">
        <v>167</v>
      </c>
      <c r="AT298" s="227" t="s">
        <v>145</v>
      </c>
      <c r="AU298" s="227" t="s">
        <v>82</v>
      </c>
      <c r="AY298" s="20" t="s">
        <v>142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20" t="s">
        <v>80</v>
      </c>
      <c r="BK298" s="228">
        <f>ROUND(I298*H298,2)</f>
        <v>0</v>
      </c>
      <c r="BL298" s="20" t="s">
        <v>167</v>
      </c>
      <c r="BM298" s="227" t="s">
        <v>786</v>
      </c>
    </row>
    <row r="299" s="2" customFormat="1">
      <c r="A299" s="41"/>
      <c r="B299" s="42"/>
      <c r="C299" s="43"/>
      <c r="D299" s="229" t="s">
        <v>152</v>
      </c>
      <c r="E299" s="43"/>
      <c r="F299" s="230" t="s">
        <v>787</v>
      </c>
      <c r="G299" s="43"/>
      <c r="H299" s="43"/>
      <c r="I299" s="231"/>
      <c r="J299" s="43"/>
      <c r="K299" s="43"/>
      <c r="L299" s="47"/>
      <c r="M299" s="232"/>
      <c r="N299" s="233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152</v>
      </c>
      <c r="AU299" s="20" t="s">
        <v>82</v>
      </c>
    </row>
    <row r="300" s="13" customFormat="1">
      <c r="A300" s="13"/>
      <c r="B300" s="238"/>
      <c r="C300" s="239"/>
      <c r="D300" s="240" t="s">
        <v>284</v>
      </c>
      <c r="E300" s="241" t="s">
        <v>19</v>
      </c>
      <c r="F300" s="242" t="s">
        <v>788</v>
      </c>
      <c r="G300" s="239"/>
      <c r="H300" s="243">
        <v>0.11600000000000001</v>
      </c>
      <c r="I300" s="244"/>
      <c r="J300" s="239"/>
      <c r="K300" s="239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284</v>
      </c>
      <c r="AU300" s="249" t="s">
        <v>82</v>
      </c>
      <c r="AV300" s="13" t="s">
        <v>82</v>
      </c>
      <c r="AW300" s="13" t="s">
        <v>34</v>
      </c>
      <c r="AX300" s="13" t="s">
        <v>80</v>
      </c>
      <c r="AY300" s="249" t="s">
        <v>142</v>
      </c>
    </row>
    <row r="301" s="12" customFormat="1" ht="22.8" customHeight="1">
      <c r="A301" s="12"/>
      <c r="B301" s="200"/>
      <c r="C301" s="201"/>
      <c r="D301" s="202" t="s">
        <v>71</v>
      </c>
      <c r="E301" s="214" t="s">
        <v>789</v>
      </c>
      <c r="F301" s="214" t="s">
        <v>790</v>
      </c>
      <c r="G301" s="201"/>
      <c r="H301" s="201"/>
      <c r="I301" s="204"/>
      <c r="J301" s="215">
        <f>BK301</f>
        <v>0</v>
      </c>
      <c r="K301" s="201"/>
      <c r="L301" s="206"/>
      <c r="M301" s="207"/>
      <c r="N301" s="208"/>
      <c r="O301" s="208"/>
      <c r="P301" s="209">
        <f>SUM(P302:P303)</f>
        <v>0</v>
      </c>
      <c r="Q301" s="208"/>
      <c r="R301" s="209">
        <f>SUM(R302:R303)</f>
        <v>0</v>
      </c>
      <c r="S301" s="208"/>
      <c r="T301" s="210">
        <f>SUM(T302:T303)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1" t="s">
        <v>80</v>
      </c>
      <c r="AT301" s="212" t="s">
        <v>71</v>
      </c>
      <c r="AU301" s="212" t="s">
        <v>80</v>
      </c>
      <c r="AY301" s="211" t="s">
        <v>142</v>
      </c>
      <c r="BK301" s="213">
        <f>SUM(BK302:BK303)</f>
        <v>0</v>
      </c>
    </row>
    <row r="302" s="2" customFormat="1" ht="62.7" customHeight="1">
      <c r="A302" s="41"/>
      <c r="B302" s="42"/>
      <c r="C302" s="216" t="s">
        <v>791</v>
      </c>
      <c r="D302" s="216" t="s">
        <v>145</v>
      </c>
      <c r="E302" s="217" t="s">
        <v>792</v>
      </c>
      <c r="F302" s="218" t="s">
        <v>793</v>
      </c>
      <c r="G302" s="219" t="s">
        <v>320</v>
      </c>
      <c r="H302" s="220">
        <v>38.301000000000002</v>
      </c>
      <c r="I302" s="221"/>
      <c r="J302" s="222">
        <f>ROUND(I302*H302,2)</f>
        <v>0</v>
      </c>
      <c r="K302" s="218" t="s">
        <v>149</v>
      </c>
      <c r="L302" s="47"/>
      <c r="M302" s="223" t="s">
        <v>19</v>
      </c>
      <c r="N302" s="224" t="s">
        <v>43</v>
      </c>
      <c r="O302" s="87"/>
      <c r="P302" s="225">
        <f>O302*H302</f>
        <v>0</v>
      </c>
      <c r="Q302" s="225">
        <v>0</v>
      </c>
      <c r="R302" s="225">
        <f>Q302*H302</f>
        <v>0</v>
      </c>
      <c r="S302" s="225">
        <v>0</v>
      </c>
      <c r="T302" s="226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7" t="s">
        <v>167</v>
      </c>
      <c r="AT302" s="227" t="s">
        <v>145</v>
      </c>
      <c r="AU302" s="227" t="s">
        <v>82</v>
      </c>
      <c r="AY302" s="20" t="s">
        <v>142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20" t="s">
        <v>80</v>
      </c>
      <c r="BK302" s="228">
        <f>ROUND(I302*H302,2)</f>
        <v>0</v>
      </c>
      <c r="BL302" s="20" t="s">
        <v>167</v>
      </c>
      <c r="BM302" s="227" t="s">
        <v>794</v>
      </c>
    </row>
    <row r="303" s="2" customFormat="1">
      <c r="A303" s="41"/>
      <c r="B303" s="42"/>
      <c r="C303" s="43"/>
      <c r="D303" s="229" t="s">
        <v>152</v>
      </c>
      <c r="E303" s="43"/>
      <c r="F303" s="230" t="s">
        <v>795</v>
      </c>
      <c r="G303" s="43"/>
      <c r="H303" s="43"/>
      <c r="I303" s="231"/>
      <c r="J303" s="43"/>
      <c r="K303" s="43"/>
      <c r="L303" s="47"/>
      <c r="M303" s="232"/>
      <c r="N303" s="233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152</v>
      </c>
      <c r="AU303" s="20" t="s">
        <v>82</v>
      </c>
    </row>
    <row r="304" s="12" customFormat="1" ht="25.92" customHeight="1">
      <c r="A304" s="12"/>
      <c r="B304" s="200"/>
      <c r="C304" s="201"/>
      <c r="D304" s="202" t="s">
        <v>71</v>
      </c>
      <c r="E304" s="203" t="s">
        <v>796</v>
      </c>
      <c r="F304" s="203" t="s">
        <v>797</v>
      </c>
      <c r="G304" s="201"/>
      <c r="H304" s="201"/>
      <c r="I304" s="204"/>
      <c r="J304" s="205">
        <f>BK304</f>
        <v>0</v>
      </c>
      <c r="K304" s="201"/>
      <c r="L304" s="206"/>
      <c r="M304" s="207"/>
      <c r="N304" s="208"/>
      <c r="O304" s="208"/>
      <c r="P304" s="209">
        <f>P305+P309</f>
        <v>0</v>
      </c>
      <c r="Q304" s="208"/>
      <c r="R304" s="209">
        <f>R305+R309</f>
        <v>0.16346500000000003</v>
      </c>
      <c r="S304" s="208"/>
      <c r="T304" s="210">
        <f>T305+T309</f>
        <v>0.105022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1" t="s">
        <v>82</v>
      </c>
      <c r="AT304" s="212" t="s">
        <v>71</v>
      </c>
      <c r="AU304" s="212" t="s">
        <v>72</v>
      </c>
      <c r="AY304" s="211" t="s">
        <v>142</v>
      </c>
      <c r="BK304" s="213">
        <f>BK305+BK309</f>
        <v>0</v>
      </c>
    </row>
    <row r="305" s="12" customFormat="1" ht="22.8" customHeight="1">
      <c r="A305" s="12"/>
      <c r="B305" s="200"/>
      <c r="C305" s="201"/>
      <c r="D305" s="202" t="s">
        <v>71</v>
      </c>
      <c r="E305" s="214" t="s">
        <v>798</v>
      </c>
      <c r="F305" s="214" t="s">
        <v>799</v>
      </c>
      <c r="G305" s="201"/>
      <c r="H305" s="201"/>
      <c r="I305" s="204"/>
      <c r="J305" s="215">
        <f>BK305</f>
        <v>0</v>
      </c>
      <c r="K305" s="201"/>
      <c r="L305" s="206"/>
      <c r="M305" s="207"/>
      <c r="N305" s="208"/>
      <c r="O305" s="208"/>
      <c r="P305" s="209">
        <f>SUM(P306:P308)</f>
        <v>0</v>
      </c>
      <c r="Q305" s="208"/>
      <c r="R305" s="209">
        <f>SUM(R306:R308)</f>
        <v>0.0030000000000000001</v>
      </c>
      <c r="S305" s="208"/>
      <c r="T305" s="210">
        <f>SUM(T306:T308)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1" t="s">
        <v>82</v>
      </c>
      <c r="AT305" s="212" t="s">
        <v>71</v>
      </c>
      <c r="AU305" s="212" t="s">
        <v>80</v>
      </c>
      <c r="AY305" s="211" t="s">
        <v>142</v>
      </c>
      <c r="BK305" s="213">
        <f>SUM(BK306:BK308)</f>
        <v>0</v>
      </c>
    </row>
    <row r="306" s="2" customFormat="1" ht="24.15" customHeight="1">
      <c r="A306" s="41"/>
      <c r="B306" s="42"/>
      <c r="C306" s="216" t="s">
        <v>800</v>
      </c>
      <c r="D306" s="216" t="s">
        <v>145</v>
      </c>
      <c r="E306" s="217" t="s">
        <v>801</v>
      </c>
      <c r="F306" s="218" t="s">
        <v>802</v>
      </c>
      <c r="G306" s="219" t="s">
        <v>196</v>
      </c>
      <c r="H306" s="220">
        <v>2</v>
      </c>
      <c r="I306" s="221"/>
      <c r="J306" s="222">
        <f>ROUND(I306*H306,2)</f>
        <v>0</v>
      </c>
      <c r="K306" s="218" t="s">
        <v>19</v>
      </c>
      <c r="L306" s="47"/>
      <c r="M306" s="223" t="s">
        <v>19</v>
      </c>
      <c r="N306" s="224" t="s">
        <v>43</v>
      </c>
      <c r="O306" s="87"/>
      <c r="P306" s="225">
        <f>O306*H306</f>
        <v>0</v>
      </c>
      <c r="Q306" s="225">
        <v>0.0015</v>
      </c>
      <c r="R306" s="225">
        <f>Q306*H306</f>
        <v>0.0030000000000000001</v>
      </c>
      <c r="S306" s="225">
        <v>0</v>
      </c>
      <c r="T306" s="226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7" t="s">
        <v>263</v>
      </c>
      <c r="AT306" s="227" t="s">
        <v>145</v>
      </c>
      <c r="AU306" s="227" t="s">
        <v>82</v>
      </c>
      <c r="AY306" s="20" t="s">
        <v>142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20" t="s">
        <v>80</v>
      </c>
      <c r="BK306" s="228">
        <f>ROUND(I306*H306,2)</f>
        <v>0</v>
      </c>
      <c r="BL306" s="20" t="s">
        <v>263</v>
      </c>
      <c r="BM306" s="227" t="s">
        <v>803</v>
      </c>
    </row>
    <row r="307" s="2" customFormat="1" ht="49.05" customHeight="1">
      <c r="A307" s="41"/>
      <c r="B307" s="42"/>
      <c r="C307" s="216" t="s">
        <v>804</v>
      </c>
      <c r="D307" s="216" t="s">
        <v>145</v>
      </c>
      <c r="E307" s="217" t="s">
        <v>805</v>
      </c>
      <c r="F307" s="218" t="s">
        <v>806</v>
      </c>
      <c r="G307" s="219" t="s">
        <v>320</v>
      </c>
      <c r="H307" s="220">
        <v>0.0030000000000000001</v>
      </c>
      <c r="I307" s="221"/>
      <c r="J307" s="222">
        <f>ROUND(I307*H307,2)</f>
        <v>0</v>
      </c>
      <c r="K307" s="218" t="s">
        <v>149</v>
      </c>
      <c r="L307" s="47"/>
      <c r="M307" s="223" t="s">
        <v>19</v>
      </c>
      <c r="N307" s="224" t="s">
        <v>43</v>
      </c>
      <c r="O307" s="87"/>
      <c r="P307" s="225">
        <f>O307*H307</f>
        <v>0</v>
      </c>
      <c r="Q307" s="225">
        <v>0</v>
      </c>
      <c r="R307" s="225">
        <f>Q307*H307</f>
        <v>0</v>
      </c>
      <c r="S307" s="225">
        <v>0</v>
      </c>
      <c r="T307" s="226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27" t="s">
        <v>263</v>
      </c>
      <c r="AT307" s="227" t="s">
        <v>145</v>
      </c>
      <c r="AU307" s="227" t="s">
        <v>82</v>
      </c>
      <c r="AY307" s="20" t="s">
        <v>142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20" t="s">
        <v>80</v>
      </c>
      <c r="BK307" s="228">
        <f>ROUND(I307*H307,2)</f>
        <v>0</v>
      </c>
      <c r="BL307" s="20" t="s">
        <v>263</v>
      </c>
      <c r="BM307" s="227" t="s">
        <v>807</v>
      </c>
    </row>
    <row r="308" s="2" customFormat="1">
      <c r="A308" s="41"/>
      <c r="B308" s="42"/>
      <c r="C308" s="43"/>
      <c r="D308" s="229" t="s">
        <v>152</v>
      </c>
      <c r="E308" s="43"/>
      <c r="F308" s="230" t="s">
        <v>808</v>
      </c>
      <c r="G308" s="43"/>
      <c r="H308" s="43"/>
      <c r="I308" s="231"/>
      <c r="J308" s="43"/>
      <c r="K308" s="43"/>
      <c r="L308" s="47"/>
      <c r="M308" s="232"/>
      <c r="N308" s="233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152</v>
      </c>
      <c r="AU308" s="20" t="s">
        <v>82</v>
      </c>
    </row>
    <row r="309" s="12" customFormat="1" ht="22.8" customHeight="1">
      <c r="A309" s="12"/>
      <c r="B309" s="200"/>
      <c r="C309" s="201"/>
      <c r="D309" s="202" t="s">
        <v>71</v>
      </c>
      <c r="E309" s="214" t="s">
        <v>809</v>
      </c>
      <c r="F309" s="214" t="s">
        <v>810</v>
      </c>
      <c r="G309" s="201"/>
      <c r="H309" s="201"/>
      <c r="I309" s="204"/>
      <c r="J309" s="215">
        <f>BK309</f>
        <v>0</v>
      </c>
      <c r="K309" s="201"/>
      <c r="L309" s="206"/>
      <c r="M309" s="207"/>
      <c r="N309" s="208"/>
      <c r="O309" s="208"/>
      <c r="P309" s="209">
        <f>SUM(P310:P345)</f>
        <v>0</v>
      </c>
      <c r="Q309" s="208"/>
      <c r="R309" s="209">
        <f>SUM(R310:R345)</f>
        <v>0.16046500000000002</v>
      </c>
      <c r="S309" s="208"/>
      <c r="T309" s="210">
        <f>SUM(T310:T345)</f>
        <v>0.105022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1" t="s">
        <v>82</v>
      </c>
      <c r="AT309" s="212" t="s">
        <v>71</v>
      </c>
      <c r="AU309" s="212" t="s">
        <v>80</v>
      </c>
      <c r="AY309" s="211" t="s">
        <v>142</v>
      </c>
      <c r="BK309" s="213">
        <f>SUM(BK310:BK345)</f>
        <v>0</v>
      </c>
    </row>
    <row r="310" s="2" customFormat="1" ht="24.15" customHeight="1">
      <c r="A310" s="41"/>
      <c r="B310" s="42"/>
      <c r="C310" s="216" t="s">
        <v>811</v>
      </c>
      <c r="D310" s="216" t="s">
        <v>145</v>
      </c>
      <c r="E310" s="217" t="s">
        <v>812</v>
      </c>
      <c r="F310" s="218" t="s">
        <v>813</v>
      </c>
      <c r="G310" s="219" t="s">
        <v>582</v>
      </c>
      <c r="H310" s="220">
        <v>7.7000000000000002</v>
      </c>
      <c r="I310" s="221"/>
      <c r="J310" s="222">
        <f>ROUND(I310*H310,2)</f>
        <v>0</v>
      </c>
      <c r="K310" s="218" t="s">
        <v>149</v>
      </c>
      <c r="L310" s="47"/>
      <c r="M310" s="223" t="s">
        <v>19</v>
      </c>
      <c r="N310" s="224" t="s">
        <v>43</v>
      </c>
      <c r="O310" s="87"/>
      <c r="P310" s="225">
        <f>O310*H310</f>
        <v>0</v>
      </c>
      <c r="Q310" s="225">
        <v>0</v>
      </c>
      <c r="R310" s="225">
        <f>Q310*H310</f>
        <v>0</v>
      </c>
      <c r="S310" s="225">
        <v>0.00191</v>
      </c>
      <c r="T310" s="226">
        <f>S310*H310</f>
        <v>0.014707000000000001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27" t="s">
        <v>263</v>
      </c>
      <c r="AT310" s="227" t="s">
        <v>145</v>
      </c>
      <c r="AU310" s="227" t="s">
        <v>82</v>
      </c>
      <c r="AY310" s="20" t="s">
        <v>142</v>
      </c>
      <c r="BE310" s="228">
        <f>IF(N310="základní",J310,0)</f>
        <v>0</v>
      </c>
      <c r="BF310" s="228">
        <f>IF(N310="snížená",J310,0)</f>
        <v>0</v>
      </c>
      <c r="BG310" s="228">
        <f>IF(N310="zákl. přenesená",J310,0)</f>
        <v>0</v>
      </c>
      <c r="BH310" s="228">
        <f>IF(N310="sníž. přenesená",J310,0)</f>
        <v>0</v>
      </c>
      <c r="BI310" s="228">
        <f>IF(N310="nulová",J310,0)</f>
        <v>0</v>
      </c>
      <c r="BJ310" s="20" t="s">
        <v>80</v>
      </c>
      <c r="BK310" s="228">
        <f>ROUND(I310*H310,2)</f>
        <v>0</v>
      </c>
      <c r="BL310" s="20" t="s">
        <v>263</v>
      </c>
      <c r="BM310" s="227" t="s">
        <v>814</v>
      </c>
    </row>
    <row r="311" s="2" customFormat="1">
      <c r="A311" s="41"/>
      <c r="B311" s="42"/>
      <c r="C311" s="43"/>
      <c r="D311" s="229" t="s">
        <v>152</v>
      </c>
      <c r="E311" s="43"/>
      <c r="F311" s="230" t="s">
        <v>815</v>
      </c>
      <c r="G311" s="43"/>
      <c r="H311" s="43"/>
      <c r="I311" s="231"/>
      <c r="J311" s="43"/>
      <c r="K311" s="43"/>
      <c r="L311" s="47"/>
      <c r="M311" s="232"/>
      <c r="N311" s="233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152</v>
      </c>
      <c r="AU311" s="20" t="s">
        <v>82</v>
      </c>
    </row>
    <row r="312" s="13" customFormat="1">
      <c r="A312" s="13"/>
      <c r="B312" s="238"/>
      <c r="C312" s="239"/>
      <c r="D312" s="240" t="s">
        <v>284</v>
      </c>
      <c r="E312" s="241" t="s">
        <v>19</v>
      </c>
      <c r="F312" s="242" t="s">
        <v>633</v>
      </c>
      <c r="G312" s="239"/>
      <c r="H312" s="243">
        <v>7.7000000000000002</v>
      </c>
      <c r="I312" s="244"/>
      <c r="J312" s="239"/>
      <c r="K312" s="239"/>
      <c r="L312" s="245"/>
      <c r="M312" s="246"/>
      <c r="N312" s="247"/>
      <c r="O312" s="247"/>
      <c r="P312" s="247"/>
      <c r="Q312" s="247"/>
      <c r="R312" s="247"/>
      <c r="S312" s="247"/>
      <c r="T312" s="24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9" t="s">
        <v>284</v>
      </c>
      <c r="AU312" s="249" t="s">
        <v>82</v>
      </c>
      <c r="AV312" s="13" t="s">
        <v>82</v>
      </c>
      <c r="AW312" s="13" t="s">
        <v>34</v>
      </c>
      <c r="AX312" s="13" t="s">
        <v>80</v>
      </c>
      <c r="AY312" s="249" t="s">
        <v>142</v>
      </c>
    </row>
    <row r="313" s="2" customFormat="1" ht="24.15" customHeight="1">
      <c r="A313" s="41"/>
      <c r="B313" s="42"/>
      <c r="C313" s="216" t="s">
        <v>816</v>
      </c>
      <c r="D313" s="216" t="s">
        <v>145</v>
      </c>
      <c r="E313" s="217" t="s">
        <v>817</v>
      </c>
      <c r="F313" s="218" t="s">
        <v>818</v>
      </c>
      <c r="G313" s="219" t="s">
        <v>582</v>
      </c>
      <c r="H313" s="220">
        <v>40.5</v>
      </c>
      <c r="I313" s="221"/>
      <c r="J313" s="222">
        <f>ROUND(I313*H313,2)</f>
        <v>0</v>
      </c>
      <c r="K313" s="218" t="s">
        <v>149</v>
      </c>
      <c r="L313" s="47"/>
      <c r="M313" s="223" t="s">
        <v>19</v>
      </c>
      <c r="N313" s="224" t="s">
        <v>43</v>
      </c>
      <c r="O313" s="87"/>
      <c r="P313" s="225">
        <f>O313*H313</f>
        <v>0</v>
      </c>
      <c r="Q313" s="225">
        <v>0</v>
      </c>
      <c r="R313" s="225">
        <f>Q313*H313</f>
        <v>0</v>
      </c>
      <c r="S313" s="225">
        <v>0.0022300000000000002</v>
      </c>
      <c r="T313" s="226">
        <f>S313*H313</f>
        <v>0.090315000000000006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7" t="s">
        <v>263</v>
      </c>
      <c r="AT313" s="227" t="s">
        <v>145</v>
      </c>
      <c r="AU313" s="227" t="s">
        <v>82</v>
      </c>
      <c r="AY313" s="20" t="s">
        <v>142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20" t="s">
        <v>80</v>
      </c>
      <c r="BK313" s="228">
        <f>ROUND(I313*H313,2)</f>
        <v>0</v>
      </c>
      <c r="BL313" s="20" t="s">
        <v>263</v>
      </c>
      <c r="BM313" s="227" t="s">
        <v>819</v>
      </c>
    </row>
    <row r="314" s="2" customFormat="1">
      <c r="A314" s="41"/>
      <c r="B314" s="42"/>
      <c r="C314" s="43"/>
      <c r="D314" s="229" t="s">
        <v>152</v>
      </c>
      <c r="E314" s="43"/>
      <c r="F314" s="230" t="s">
        <v>820</v>
      </c>
      <c r="G314" s="43"/>
      <c r="H314" s="43"/>
      <c r="I314" s="231"/>
      <c r="J314" s="43"/>
      <c r="K314" s="43"/>
      <c r="L314" s="47"/>
      <c r="M314" s="232"/>
      <c r="N314" s="233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152</v>
      </c>
      <c r="AU314" s="20" t="s">
        <v>82</v>
      </c>
    </row>
    <row r="315" s="13" customFormat="1">
      <c r="A315" s="13"/>
      <c r="B315" s="238"/>
      <c r="C315" s="239"/>
      <c r="D315" s="240" t="s">
        <v>284</v>
      </c>
      <c r="E315" s="241" t="s">
        <v>19</v>
      </c>
      <c r="F315" s="242" t="s">
        <v>622</v>
      </c>
      <c r="G315" s="239"/>
      <c r="H315" s="243">
        <v>9.5999999999999996</v>
      </c>
      <c r="I315" s="244"/>
      <c r="J315" s="239"/>
      <c r="K315" s="239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284</v>
      </c>
      <c r="AU315" s="249" t="s">
        <v>82</v>
      </c>
      <c r="AV315" s="13" t="s">
        <v>82</v>
      </c>
      <c r="AW315" s="13" t="s">
        <v>34</v>
      </c>
      <c r="AX315" s="13" t="s">
        <v>72</v>
      </c>
      <c r="AY315" s="249" t="s">
        <v>142</v>
      </c>
    </row>
    <row r="316" s="13" customFormat="1">
      <c r="A316" s="13"/>
      <c r="B316" s="238"/>
      <c r="C316" s="239"/>
      <c r="D316" s="240" t="s">
        <v>284</v>
      </c>
      <c r="E316" s="241" t="s">
        <v>19</v>
      </c>
      <c r="F316" s="242" t="s">
        <v>623</v>
      </c>
      <c r="G316" s="239"/>
      <c r="H316" s="243">
        <v>9.5999999999999996</v>
      </c>
      <c r="I316" s="244"/>
      <c r="J316" s="239"/>
      <c r="K316" s="239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284</v>
      </c>
      <c r="AU316" s="249" t="s">
        <v>82</v>
      </c>
      <c r="AV316" s="13" t="s">
        <v>82</v>
      </c>
      <c r="AW316" s="13" t="s">
        <v>34</v>
      </c>
      <c r="AX316" s="13" t="s">
        <v>72</v>
      </c>
      <c r="AY316" s="249" t="s">
        <v>142</v>
      </c>
    </row>
    <row r="317" s="13" customFormat="1">
      <c r="A317" s="13"/>
      <c r="B317" s="238"/>
      <c r="C317" s="239"/>
      <c r="D317" s="240" t="s">
        <v>284</v>
      </c>
      <c r="E317" s="241" t="s">
        <v>19</v>
      </c>
      <c r="F317" s="242" t="s">
        <v>624</v>
      </c>
      <c r="G317" s="239"/>
      <c r="H317" s="243">
        <v>8.0999999999999996</v>
      </c>
      <c r="I317" s="244"/>
      <c r="J317" s="239"/>
      <c r="K317" s="239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284</v>
      </c>
      <c r="AU317" s="249" t="s">
        <v>82</v>
      </c>
      <c r="AV317" s="13" t="s">
        <v>82</v>
      </c>
      <c r="AW317" s="13" t="s">
        <v>34</v>
      </c>
      <c r="AX317" s="13" t="s">
        <v>72</v>
      </c>
      <c r="AY317" s="249" t="s">
        <v>142</v>
      </c>
    </row>
    <row r="318" s="15" customFormat="1">
      <c r="A318" s="15"/>
      <c r="B318" s="261"/>
      <c r="C318" s="262"/>
      <c r="D318" s="240" t="s">
        <v>284</v>
      </c>
      <c r="E318" s="263" t="s">
        <v>19</v>
      </c>
      <c r="F318" s="264" t="s">
        <v>625</v>
      </c>
      <c r="G318" s="262"/>
      <c r="H318" s="265">
        <v>27.300000000000001</v>
      </c>
      <c r="I318" s="266"/>
      <c r="J318" s="262"/>
      <c r="K318" s="262"/>
      <c r="L318" s="267"/>
      <c r="M318" s="268"/>
      <c r="N318" s="269"/>
      <c r="O318" s="269"/>
      <c r="P318" s="269"/>
      <c r="Q318" s="269"/>
      <c r="R318" s="269"/>
      <c r="S318" s="269"/>
      <c r="T318" s="270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1" t="s">
        <v>284</v>
      </c>
      <c r="AU318" s="271" t="s">
        <v>82</v>
      </c>
      <c r="AV318" s="15" t="s">
        <v>107</v>
      </c>
      <c r="AW318" s="15" t="s">
        <v>34</v>
      </c>
      <c r="AX318" s="15" t="s">
        <v>72</v>
      </c>
      <c r="AY318" s="271" t="s">
        <v>142</v>
      </c>
    </row>
    <row r="319" s="13" customFormat="1">
      <c r="A319" s="13"/>
      <c r="B319" s="238"/>
      <c r="C319" s="239"/>
      <c r="D319" s="240" t="s">
        <v>284</v>
      </c>
      <c r="E319" s="241" t="s">
        <v>19</v>
      </c>
      <c r="F319" s="242" t="s">
        <v>626</v>
      </c>
      <c r="G319" s="239"/>
      <c r="H319" s="243">
        <v>10.800000000000001</v>
      </c>
      <c r="I319" s="244"/>
      <c r="J319" s="239"/>
      <c r="K319" s="239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284</v>
      </c>
      <c r="AU319" s="249" t="s">
        <v>82</v>
      </c>
      <c r="AV319" s="13" t="s">
        <v>82</v>
      </c>
      <c r="AW319" s="13" t="s">
        <v>34</v>
      </c>
      <c r="AX319" s="13" t="s">
        <v>72</v>
      </c>
      <c r="AY319" s="249" t="s">
        <v>142</v>
      </c>
    </row>
    <row r="320" s="13" customFormat="1">
      <c r="A320" s="13"/>
      <c r="B320" s="238"/>
      <c r="C320" s="239"/>
      <c r="D320" s="240" t="s">
        <v>284</v>
      </c>
      <c r="E320" s="241" t="s">
        <v>19</v>
      </c>
      <c r="F320" s="242" t="s">
        <v>627</v>
      </c>
      <c r="G320" s="239"/>
      <c r="H320" s="243">
        <v>2.3999999999999999</v>
      </c>
      <c r="I320" s="244"/>
      <c r="J320" s="239"/>
      <c r="K320" s="239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284</v>
      </c>
      <c r="AU320" s="249" t="s">
        <v>82</v>
      </c>
      <c r="AV320" s="13" t="s">
        <v>82</v>
      </c>
      <c r="AW320" s="13" t="s">
        <v>34</v>
      </c>
      <c r="AX320" s="13" t="s">
        <v>72</v>
      </c>
      <c r="AY320" s="249" t="s">
        <v>142</v>
      </c>
    </row>
    <row r="321" s="15" customFormat="1">
      <c r="A321" s="15"/>
      <c r="B321" s="261"/>
      <c r="C321" s="262"/>
      <c r="D321" s="240" t="s">
        <v>284</v>
      </c>
      <c r="E321" s="263" t="s">
        <v>19</v>
      </c>
      <c r="F321" s="264" t="s">
        <v>628</v>
      </c>
      <c r="G321" s="262"/>
      <c r="H321" s="265">
        <v>13.199999999999999</v>
      </c>
      <c r="I321" s="266"/>
      <c r="J321" s="262"/>
      <c r="K321" s="262"/>
      <c r="L321" s="267"/>
      <c r="M321" s="268"/>
      <c r="N321" s="269"/>
      <c r="O321" s="269"/>
      <c r="P321" s="269"/>
      <c r="Q321" s="269"/>
      <c r="R321" s="269"/>
      <c r="S321" s="269"/>
      <c r="T321" s="270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1" t="s">
        <v>284</v>
      </c>
      <c r="AU321" s="271" t="s">
        <v>82</v>
      </c>
      <c r="AV321" s="15" t="s">
        <v>107</v>
      </c>
      <c r="AW321" s="15" t="s">
        <v>34</v>
      </c>
      <c r="AX321" s="15" t="s">
        <v>72</v>
      </c>
      <c r="AY321" s="271" t="s">
        <v>142</v>
      </c>
    </row>
    <row r="322" s="14" customFormat="1">
      <c r="A322" s="14"/>
      <c r="B322" s="250"/>
      <c r="C322" s="251"/>
      <c r="D322" s="240" t="s">
        <v>284</v>
      </c>
      <c r="E322" s="252" t="s">
        <v>19</v>
      </c>
      <c r="F322" s="253" t="s">
        <v>293</v>
      </c>
      <c r="G322" s="251"/>
      <c r="H322" s="254">
        <v>40.5</v>
      </c>
      <c r="I322" s="255"/>
      <c r="J322" s="251"/>
      <c r="K322" s="251"/>
      <c r="L322" s="256"/>
      <c r="M322" s="257"/>
      <c r="N322" s="258"/>
      <c r="O322" s="258"/>
      <c r="P322" s="258"/>
      <c r="Q322" s="258"/>
      <c r="R322" s="258"/>
      <c r="S322" s="258"/>
      <c r="T322" s="25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0" t="s">
        <v>284</v>
      </c>
      <c r="AU322" s="260" t="s">
        <v>82</v>
      </c>
      <c r="AV322" s="14" t="s">
        <v>167</v>
      </c>
      <c r="AW322" s="14" t="s">
        <v>34</v>
      </c>
      <c r="AX322" s="14" t="s">
        <v>80</v>
      </c>
      <c r="AY322" s="260" t="s">
        <v>142</v>
      </c>
    </row>
    <row r="323" s="2" customFormat="1" ht="37.8" customHeight="1">
      <c r="A323" s="41"/>
      <c r="B323" s="42"/>
      <c r="C323" s="216" t="s">
        <v>821</v>
      </c>
      <c r="D323" s="216" t="s">
        <v>145</v>
      </c>
      <c r="E323" s="217" t="s">
        <v>822</v>
      </c>
      <c r="F323" s="218" t="s">
        <v>823</v>
      </c>
      <c r="G323" s="219" t="s">
        <v>582</v>
      </c>
      <c r="H323" s="220">
        <v>7.7000000000000002</v>
      </c>
      <c r="I323" s="221"/>
      <c r="J323" s="222">
        <f>ROUND(I323*H323,2)</f>
        <v>0</v>
      </c>
      <c r="K323" s="218" t="s">
        <v>149</v>
      </c>
      <c r="L323" s="47"/>
      <c r="M323" s="223" t="s">
        <v>19</v>
      </c>
      <c r="N323" s="224" t="s">
        <v>43</v>
      </c>
      <c r="O323" s="87"/>
      <c r="P323" s="225">
        <f>O323*H323</f>
        <v>0</v>
      </c>
      <c r="Q323" s="225">
        <v>0.0030000000000000001</v>
      </c>
      <c r="R323" s="225">
        <f>Q323*H323</f>
        <v>0.023100000000000002</v>
      </c>
      <c r="S323" s="225">
        <v>0</v>
      </c>
      <c r="T323" s="226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7" t="s">
        <v>263</v>
      </c>
      <c r="AT323" s="227" t="s">
        <v>145</v>
      </c>
      <c r="AU323" s="227" t="s">
        <v>82</v>
      </c>
      <c r="AY323" s="20" t="s">
        <v>142</v>
      </c>
      <c r="BE323" s="228">
        <f>IF(N323="základní",J323,0)</f>
        <v>0</v>
      </c>
      <c r="BF323" s="228">
        <f>IF(N323="snížená",J323,0)</f>
        <v>0</v>
      </c>
      <c r="BG323" s="228">
        <f>IF(N323="zákl. přenesená",J323,0)</f>
        <v>0</v>
      </c>
      <c r="BH323" s="228">
        <f>IF(N323="sníž. přenesená",J323,0)</f>
        <v>0</v>
      </c>
      <c r="BI323" s="228">
        <f>IF(N323="nulová",J323,0)</f>
        <v>0</v>
      </c>
      <c r="BJ323" s="20" t="s">
        <v>80</v>
      </c>
      <c r="BK323" s="228">
        <f>ROUND(I323*H323,2)</f>
        <v>0</v>
      </c>
      <c r="BL323" s="20" t="s">
        <v>263</v>
      </c>
      <c r="BM323" s="227" t="s">
        <v>824</v>
      </c>
    </row>
    <row r="324" s="2" customFormat="1">
      <c r="A324" s="41"/>
      <c r="B324" s="42"/>
      <c r="C324" s="43"/>
      <c r="D324" s="229" t="s">
        <v>152</v>
      </c>
      <c r="E324" s="43"/>
      <c r="F324" s="230" t="s">
        <v>825</v>
      </c>
      <c r="G324" s="43"/>
      <c r="H324" s="43"/>
      <c r="I324" s="231"/>
      <c r="J324" s="43"/>
      <c r="K324" s="43"/>
      <c r="L324" s="47"/>
      <c r="M324" s="232"/>
      <c r="N324" s="233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152</v>
      </c>
      <c r="AU324" s="20" t="s">
        <v>82</v>
      </c>
    </row>
    <row r="325" s="13" customFormat="1">
      <c r="A325" s="13"/>
      <c r="B325" s="238"/>
      <c r="C325" s="239"/>
      <c r="D325" s="240" t="s">
        <v>284</v>
      </c>
      <c r="E325" s="241" t="s">
        <v>19</v>
      </c>
      <c r="F325" s="242" t="s">
        <v>633</v>
      </c>
      <c r="G325" s="239"/>
      <c r="H325" s="243">
        <v>7.7000000000000002</v>
      </c>
      <c r="I325" s="244"/>
      <c r="J325" s="239"/>
      <c r="K325" s="239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284</v>
      </c>
      <c r="AU325" s="249" t="s">
        <v>82</v>
      </c>
      <c r="AV325" s="13" t="s">
        <v>82</v>
      </c>
      <c r="AW325" s="13" t="s">
        <v>34</v>
      </c>
      <c r="AX325" s="13" t="s">
        <v>80</v>
      </c>
      <c r="AY325" s="249" t="s">
        <v>142</v>
      </c>
    </row>
    <row r="326" s="2" customFormat="1" ht="55.5" customHeight="1">
      <c r="A326" s="41"/>
      <c r="B326" s="42"/>
      <c r="C326" s="216" t="s">
        <v>826</v>
      </c>
      <c r="D326" s="216" t="s">
        <v>145</v>
      </c>
      <c r="E326" s="217" t="s">
        <v>827</v>
      </c>
      <c r="F326" s="218" t="s">
        <v>828</v>
      </c>
      <c r="G326" s="219" t="s">
        <v>196</v>
      </c>
      <c r="H326" s="220">
        <v>2</v>
      </c>
      <c r="I326" s="221"/>
      <c r="J326" s="222">
        <f>ROUND(I326*H326,2)</f>
        <v>0</v>
      </c>
      <c r="K326" s="218" t="s">
        <v>149</v>
      </c>
      <c r="L326" s="47"/>
      <c r="M326" s="223" t="s">
        <v>19</v>
      </c>
      <c r="N326" s="224" t="s">
        <v>43</v>
      </c>
      <c r="O326" s="87"/>
      <c r="P326" s="225">
        <f>O326*H326</f>
        <v>0</v>
      </c>
      <c r="Q326" s="225">
        <v>0</v>
      </c>
      <c r="R326" s="225">
        <f>Q326*H326</f>
        <v>0</v>
      </c>
      <c r="S326" s="225">
        <v>0</v>
      </c>
      <c r="T326" s="226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7" t="s">
        <v>263</v>
      </c>
      <c r="AT326" s="227" t="s">
        <v>145</v>
      </c>
      <c r="AU326" s="227" t="s">
        <v>82</v>
      </c>
      <c r="AY326" s="20" t="s">
        <v>142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20" t="s">
        <v>80</v>
      </c>
      <c r="BK326" s="228">
        <f>ROUND(I326*H326,2)</f>
        <v>0</v>
      </c>
      <c r="BL326" s="20" t="s">
        <v>263</v>
      </c>
      <c r="BM326" s="227" t="s">
        <v>829</v>
      </c>
    </row>
    <row r="327" s="2" customFormat="1">
      <c r="A327" s="41"/>
      <c r="B327" s="42"/>
      <c r="C327" s="43"/>
      <c r="D327" s="229" t="s">
        <v>152</v>
      </c>
      <c r="E327" s="43"/>
      <c r="F327" s="230" t="s">
        <v>830</v>
      </c>
      <c r="G327" s="43"/>
      <c r="H327" s="43"/>
      <c r="I327" s="231"/>
      <c r="J327" s="43"/>
      <c r="K327" s="43"/>
      <c r="L327" s="47"/>
      <c r="M327" s="232"/>
      <c r="N327" s="233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152</v>
      </c>
      <c r="AU327" s="20" t="s">
        <v>82</v>
      </c>
    </row>
    <row r="328" s="2" customFormat="1" ht="44.25" customHeight="1">
      <c r="A328" s="41"/>
      <c r="B328" s="42"/>
      <c r="C328" s="216" t="s">
        <v>831</v>
      </c>
      <c r="D328" s="216" t="s">
        <v>145</v>
      </c>
      <c r="E328" s="217" t="s">
        <v>832</v>
      </c>
      <c r="F328" s="218" t="s">
        <v>833</v>
      </c>
      <c r="G328" s="219" t="s">
        <v>582</v>
      </c>
      <c r="H328" s="220">
        <v>40.5</v>
      </c>
      <c r="I328" s="221"/>
      <c r="J328" s="222">
        <f>ROUND(I328*H328,2)</f>
        <v>0</v>
      </c>
      <c r="K328" s="218" t="s">
        <v>149</v>
      </c>
      <c r="L328" s="47"/>
      <c r="M328" s="223" t="s">
        <v>19</v>
      </c>
      <c r="N328" s="224" t="s">
        <v>43</v>
      </c>
      <c r="O328" s="87"/>
      <c r="P328" s="225">
        <f>O328*H328</f>
        <v>0</v>
      </c>
      <c r="Q328" s="225">
        <v>0.0020400000000000001</v>
      </c>
      <c r="R328" s="225">
        <f>Q328*H328</f>
        <v>0.082619999999999999</v>
      </c>
      <c r="S328" s="225">
        <v>0</v>
      </c>
      <c r="T328" s="226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27" t="s">
        <v>263</v>
      </c>
      <c r="AT328" s="227" t="s">
        <v>145</v>
      </c>
      <c r="AU328" s="227" t="s">
        <v>82</v>
      </c>
      <c r="AY328" s="20" t="s">
        <v>142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20" t="s">
        <v>80</v>
      </c>
      <c r="BK328" s="228">
        <f>ROUND(I328*H328,2)</f>
        <v>0</v>
      </c>
      <c r="BL328" s="20" t="s">
        <v>263</v>
      </c>
      <c r="BM328" s="227" t="s">
        <v>834</v>
      </c>
    </row>
    <row r="329" s="2" customFormat="1">
      <c r="A329" s="41"/>
      <c r="B329" s="42"/>
      <c r="C329" s="43"/>
      <c r="D329" s="229" t="s">
        <v>152</v>
      </c>
      <c r="E329" s="43"/>
      <c r="F329" s="230" t="s">
        <v>835</v>
      </c>
      <c r="G329" s="43"/>
      <c r="H329" s="43"/>
      <c r="I329" s="231"/>
      <c r="J329" s="43"/>
      <c r="K329" s="43"/>
      <c r="L329" s="47"/>
      <c r="M329" s="232"/>
      <c r="N329" s="233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152</v>
      </c>
      <c r="AU329" s="20" t="s">
        <v>82</v>
      </c>
    </row>
    <row r="330" s="13" customFormat="1">
      <c r="A330" s="13"/>
      <c r="B330" s="238"/>
      <c r="C330" s="239"/>
      <c r="D330" s="240" t="s">
        <v>284</v>
      </c>
      <c r="E330" s="241" t="s">
        <v>19</v>
      </c>
      <c r="F330" s="242" t="s">
        <v>622</v>
      </c>
      <c r="G330" s="239"/>
      <c r="H330" s="243">
        <v>9.5999999999999996</v>
      </c>
      <c r="I330" s="244"/>
      <c r="J330" s="239"/>
      <c r="K330" s="239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284</v>
      </c>
      <c r="AU330" s="249" t="s">
        <v>82</v>
      </c>
      <c r="AV330" s="13" t="s">
        <v>82</v>
      </c>
      <c r="AW330" s="13" t="s">
        <v>34</v>
      </c>
      <c r="AX330" s="13" t="s">
        <v>72</v>
      </c>
      <c r="AY330" s="249" t="s">
        <v>142</v>
      </c>
    </row>
    <row r="331" s="13" customFormat="1">
      <c r="A331" s="13"/>
      <c r="B331" s="238"/>
      <c r="C331" s="239"/>
      <c r="D331" s="240" t="s">
        <v>284</v>
      </c>
      <c r="E331" s="241" t="s">
        <v>19</v>
      </c>
      <c r="F331" s="242" t="s">
        <v>623</v>
      </c>
      <c r="G331" s="239"/>
      <c r="H331" s="243">
        <v>9.5999999999999996</v>
      </c>
      <c r="I331" s="244"/>
      <c r="J331" s="239"/>
      <c r="K331" s="239"/>
      <c r="L331" s="245"/>
      <c r="M331" s="246"/>
      <c r="N331" s="247"/>
      <c r="O331" s="247"/>
      <c r="P331" s="247"/>
      <c r="Q331" s="247"/>
      <c r="R331" s="247"/>
      <c r="S331" s="247"/>
      <c r="T331" s="24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9" t="s">
        <v>284</v>
      </c>
      <c r="AU331" s="249" t="s">
        <v>82</v>
      </c>
      <c r="AV331" s="13" t="s">
        <v>82</v>
      </c>
      <c r="AW331" s="13" t="s">
        <v>34</v>
      </c>
      <c r="AX331" s="13" t="s">
        <v>72</v>
      </c>
      <c r="AY331" s="249" t="s">
        <v>142</v>
      </c>
    </row>
    <row r="332" s="13" customFormat="1">
      <c r="A332" s="13"/>
      <c r="B332" s="238"/>
      <c r="C332" s="239"/>
      <c r="D332" s="240" t="s">
        <v>284</v>
      </c>
      <c r="E332" s="241" t="s">
        <v>19</v>
      </c>
      <c r="F332" s="242" t="s">
        <v>624</v>
      </c>
      <c r="G332" s="239"/>
      <c r="H332" s="243">
        <v>8.0999999999999996</v>
      </c>
      <c r="I332" s="244"/>
      <c r="J332" s="239"/>
      <c r="K332" s="239"/>
      <c r="L332" s="245"/>
      <c r="M332" s="246"/>
      <c r="N332" s="247"/>
      <c r="O332" s="247"/>
      <c r="P332" s="247"/>
      <c r="Q332" s="247"/>
      <c r="R332" s="247"/>
      <c r="S332" s="247"/>
      <c r="T332" s="24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9" t="s">
        <v>284</v>
      </c>
      <c r="AU332" s="249" t="s">
        <v>82</v>
      </c>
      <c r="AV332" s="13" t="s">
        <v>82</v>
      </c>
      <c r="AW332" s="13" t="s">
        <v>34</v>
      </c>
      <c r="AX332" s="13" t="s">
        <v>72</v>
      </c>
      <c r="AY332" s="249" t="s">
        <v>142</v>
      </c>
    </row>
    <row r="333" s="15" customFormat="1">
      <c r="A333" s="15"/>
      <c r="B333" s="261"/>
      <c r="C333" s="262"/>
      <c r="D333" s="240" t="s">
        <v>284</v>
      </c>
      <c r="E333" s="263" t="s">
        <v>19</v>
      </c>
      <c r="F333" s="264" t="s">
        <v>625</v>
      </c>
      <c r="G333" s="262"/>
      <c r="H333" s="265">
        <v>27.300000000000001</v>
      </c>
      <c r="I333" s="266"/>
      <c r="J333" s="262"/>
      <c r="K333" s="262"/>
      <c r="L333" s="267"/>
      <c r="M333" s="268"/>
      <c r="N333" s="269"/>
      <c r="O333" s="269"/>
      <c r="P333" s="269"/>
      <c r="Q333" s="269"/>
      <c r="R333" s="269"/>
      <c r="S333" s="269"/>
      <c r="T333" s="270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1" t="s">
        <v>284</v>
      </c>
      <c r="AU333" s="271" t="s">
        <v>82</v>
      </c>
      <c r="AV333" s="15" t="s">
        <v>107</v>
      </c>
      <c r="AW333" s="15" t="s">
        <v>34</v>
      </c>
      <c r="AX333" s="15" t="s">
        <v>72</v>
      </c>
      <c r="AY333" s="271" t="s">
        <v>142</v>
      </c>
    </row>
    <row r="334" s="13" customFormat="1">
      <c r="A334" s="13"/>
      <c r="B334" s="238"/>
      <c r="C334" s="239"/>
      <c r="D334" s="240" t="s">
        <v>284</v>
      </c>
      <c r="E334" s="241" t="s">
        <v>19</v>
      </c>
      <c r="F334" s="242" t="s">
        <v>626</v>
      </c>
      <c r="G334" s="239"/>
      <c r="H334" s="243">
        <v>10.800000000000001</v>
      </c>
      <c r="I334" s="244"/>
      <c r="J334" s="239"/>
      <c r="K334" s="239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284</v>
      </c>
      <c r="AU334" s="249" t="s">
        <v>82</v>
      </c>
      <c r="AV334" s="13" t="s">
        <v>82</v>
      </c>
      <c r="AW334" s="13" t="s">
        <v>34</v>
      </c>
      <c r="AX334" s="13" t="s">
        <v>72</v>
      </c>
      <c r="AY334" s="249" t="s">
        <v>142</v>
      </c>
    </row>
    <row r="335" s="13" customFormat="1">
      <c r="A335" s="13"/>
      <c r="B335" s="238"/>
      <c r="C335" s="239"/>
      <c r="D335" s="240" t="s">
        <v>284</v>
      </c>
      <c r="E335" s="241" t="s">
        <v>19</v>
      </c>
      <c r="F335" s="242" t="s">
        <v>627</v>
      </c>
      <c r="G335" s="239"/>
      <c r="H335" s="243">
        <v>2.3999999999999999</v>
      </c>
      <c r="I335" s="244"/>
      <c r="J335" s="239"/>
      <c r="K335" s="239"/>
      <c r="L335" s="245"/>
      <c r="M335" s="246"/>
      <c r="N335" s="247"/>
      <c r="O335" s="247"/>
      <c r="P335" s="247"/>
      <c r="Q335" s="247"/>
      <c r="R335" s="247"/>
      <c r="S335" s="247"/>
      <c r="T335" s="24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9" t="s">
        <v>284</v>
      </c>
      <c r="AU335" s="249" t="s">
        <v>82</v>
      </c>
      <c r="AV335" s="13" t="s">
        <v>82</v>
      </c>
      <c r="AW335" s="13" t="s">
        <v>34</v>
      </c>
      <c r="AX335" s="13" t="s">
        <v>72</v>
      </c>
      <c r="AY335" s="249" t="s">
        <v>142</v>
      </c>
    </row>
    <row r="336" s="15" customFormat="1">
      <c r="A336" s="15"/>
      <c r="B336" s="261"/>
      <c r="C336" s="262"/>
      <c r="D336" s="240" t="s">
        <v>284</v>
      </c>
      <c r="E336" s="263" t="s">
        <v>19</v>
      </c>
      <c r="F336" s="264" t="s">
        <v>628</v>
      </c>
      <c r="G336" s="262"/>
      <c r="H336" s="265">
        <v>13.199999999999999</v>
      </c>
      <c r="I336" s="266"/>
      <c r="J336" s="262"/>
      <c r="K336" s="262"/>
      <c r="L336" s="267"/>
      <c r="M336" s="268"/>
      <c r="N336" s="269"/>
      <c r="O336" s="269"/>
      <c r="P336" s="269"/>
      <c r="Q336" s="269"/>
      <c r="R336" s="269"/>
      <c r="S336" s="269"/>
      <c r="T336" s="270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1" t="s">
        <v>284</v>
      </c>
      <c r="AU336" s="271" t="s">
        <v>82</v>
      </c>
      <c r="AV336" s="15" t="s">
        <v>107</v>
      </c>
      <c r="AW336" s="15" t="s">
        <v>34</v>
      </c>
      <c r="AX336" s="15" t="s">
        <v>72</v>
      </c>
      <c r="AY336" s="271" t="s">
        <v>142</v>
      </c>
    </row>
    <row r="337" s="14" customFormat="1">
      <c r="A337" s="14"/>
      <c r="B337" s="250"/>
      <c r="C337" s="251"/>
      <c r="D337" s="240" t="s">
        <v>284</v>
      </c>
      <c r="E337" s="252" t="s">
        <v>19</v>
      </c>
      <c r="F337" s="253" t="s">
        <v>293</v>
      </c>
      <c r="G337" s="251"/>
      <c r="H337" s="254">
        <v>40.5</v>
      </c>
      <c r="I337" s="255"/>
      <c r="J337" s="251"/>
      <c r="K337" s="251"/>
      <c r="L337" s="256"/>
      <c r="M337" s="257"/>
      <c r="N337" s="258"/>
      <c r="O337" s="258"/>
      <c r="P337" s="258"/>
      <c r="Q337" s="258"/>
      <c r="R337" s="258"/>
      <c r="S337" s="258"/>
      <c r="T337" s="25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0" t="s">
        <v>284</v>
      </c>
      <c r="AU337" s="260" t="s">
        <v>82</v>
      </c>
      <c r="AV337" s="14" t="s">
        <v>167</v>
      </c>
      <c r="AW337" s="14" t="s">
        <v>34</v>
      </c>
      <c r="AX337" s="14" t="s">
        <v>80</v>
      </c>
      <c r="AY337" s="260" t="s">
        <v>142</v>
      </c>
    </row>
    <row r="338" s="2" customFormat="1" ht="55.5" customHeight="1">
      <c r="A338" s="41"/>
      <c r="B338" s="42"/>
      <c r="C338" s="216" t="s">
        <v>836</v>
      </c>
      <c r="D338" s="216" t="s">
        <v>145</v>
      </c>
      <c r="E338" s="217" t="s">
        <v>837</v>
      </c>
      <c r="F338" s="218" t="s">
        <v>838</v>
      </c>
      <c r="G338" s="219" t="s">
        <v>196</v>
      </c>
      <c r="H338" s="220">
        <v>6</v>
      </c>
      <c r="I338" s="221"/>
      <c r="J338" s="222">
        <f>ROUND(I338*H338,2)</f>
        <v>0</v>
      </c>
      <c r="K338" s="218" t="s">
        <v>149</v>
      </c>
      <c r="L338" s="47"/>
      <c r="M338" s="223" t="s">
        <v>19</v>
      </c>
      <c r="N338" s="224" t="s">
        <v>43</v>
      </c>
      <c r="O338" s="87"/>
      <c r="P338" s="225">
        <f>O338*H338</f>
        <v>0</v>
      </c>
      <c r="Q338" s="225">
        <v>0</v>
      </c>
      <c r="R338" s="225">
        <f>Q338*H338</f>
        <v>0</v>
      </c>
      <c r="S338" s="225">
        <v>0</v>
      </c>
      <c r="T338" s="226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7" t="s">
        <v>263</v>
      </c>
      <c r="AT338" s="227" t="s">
        <v>145</v>
      </c>
      <c r="AU338" s="227" t="s">
        <v>82</v>
      </c>
      <c r="AY338" s="20" t="s">
        <v>142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20" t="s">
        <v>80</v>
      </c>
      <c r="BK338" s="228">
        <f>ROUND(I338*H338,2)</f>
        <v>0</v>
      </c>
      <c r="BL338" s="20" t="s">
        <v>263</v>
      </c>
      <c r="BM338" s="227" t="s">
        <v>839</v>
      </c>
    </row>
    <row r="339" s="2" customFormat="1">
      <c r="A339" s="41"/>
      <c r="B339" s="42"/>
      <c r="C339" s="43"/>
      <c r="D339" s="229" t="s">
        <v>152</v>
      </c>
      <c r="E339" s="43"/>
      <c r="F339" s="230" t="s">
        <v>840</v>
      </c>
      <c r="G339" s="43"/>
      <c r="H339" s="43"/>
      <c r="I339" s="231"/>
      <c r="J339" s="43"/>
      <c r="K339" s="43"/>
      <c r="L339" s="47"/>
      <c r="M339" s="232"/>
      <c r="N339" s="233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152</v>
      </c>
      <c r="AU339" s="20" t="s">
        <v>82</v>
      </c>
    </row>
    <row r="340" s="2" customFormat="1" ht="49.05" customHeight="1">
      <c r="A340" s="41"/>
      <c r="B340" s="42"/>
      <c r="C340" s="216" t="s">
        <v>841</v>
      </c>
      <c r="D340" s="216" t="s">
        <v>145</v>
      </c>
      <c r="E340" s="217" t="s">
        <v>842</v>
      </c>
      <c r="F340" s="218" t="s">
        <v>843</v>
      </c>
      <c r="G340" s="219" t="s">
        <v>196</v>
      </c>
      <c r="H340" s="220">
        <v>2</v>
      </c>
      <c r="I340" s="221"/>
      <c r="J340" s="222">
        <f>ROUND(I340*H340,2)</f>
        <v>0</v>
      </c>
      <c r="K340" s="218" t="s">
        <v>19</v>
      </c>
      <c r="L340" s="47"/>
      <c r="M340" s="223" t="s">
        <v>19</v>
      </c>
      <c r="N340" s="224" t="s">
        <v>43</v>
      </c>
      <c r="O340" s="87"/>
      <c r="P340" s="225">
        <f>O340*H340</f>
        <v>0</v>
      </c>
      <c r="Q340" s="225">
        <v>0.00064000000000000005</v>
      </c>
      <c r="R340" s="225">
        <f>Q340*H340</f>
        <v>0.0012800000000000001</v>
      </c>
      <c r="S340" s="225">
        <v>0</v>
      </c>
      <c r="T340" s="226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7" t="s">
        <v>263</v>
      </c>
      <c r="AT340" s="227" t="s">
        <v>145</v>
      </c>
      <c r="AU340" s="227" t="s">
        <v>82</v>
      </c>
      <c r="AY340" s="20" t="s">
        <v>142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20" t="s">
        <v>80</v>
      </c>
      <c r="BK340" s="228">
        <f>ROUND(I340*H340,2)</f>
        <v>0</v>
      </c>
      <c r="BL340" s="20" t="s">
        <v>263</v>
      </c>
      <c r="BM340" s="227" t="s">
        <v>844</v>
      </c>
    </row>
    <row r="341" s="2" customFormat="1" ht="37.8" customHeight="1">
      <c r="A341" s="41"/>
      <c r="B341" s="42"/>
      <c r="C341" s="216" t="s">
        <v>845</v>
      </c>
      <c r="D341" s="216" t="s">
        <v>145</v>
      </c>
      <c r="E341" s="217" t="s">
        <v>846</v>
      </c>
      <c r="F341" s="218" t="s">
        <v>847</v>
      </c>
      <c r="G341" s="219" t="s">
        <v>582</v>
      </c>
      <c r="H341" s="220">
        <v>18.5</v>
      </c>
      <c r="I341" s="221"/>
      <c r="J341" s="222">
        <f>ROUND(I341*H341,2)</f>
        <v>0</v>
      </c>
      <c r="K341" s="218" t="s">
        <v>149</v>
      </c>
      <c r="L341" s="47"/>
      <c r="M341" s="223" t="s">
        <v>19</v>
      </c>
      <c r="N341" s="224" t="s">
        <v>43</v>
      </c>
      <c r="O341" s="87"/>
      <c r="P341" s="225">
        <f>O341*H341</f>
        <v>0</v>
      </c>
      <c r="Q341" s="225">
        <v>0.0028900000000000002</v>
      </c>
      <c r="R341" s="225">
        <f>Q341*H341</f>
        <v>0.053465000000000006</v>
      </c>
      <c r="S341" s="225">
        <v>0</v>
      </c>
      <c r="T341" s="226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27" t="s">
        <v>263</v>
      </c>
      <c r="AT341" s="227" t="s">
        <v>145</v>
      </c>
      <c r="AU341" s="227" t="s">
        <v>82</v>
      </c>
      <c r="AY341" s="20" t="s">
        <v>142</v>
      </c>
      <c r="BE341" s="228">
        <f>IF(N341="základní",J341,0)</f>
        <v>0</v>
      </c>
      <c r="BF341" s="228">
        <f>IF(N341="snížená",J341,0)</f>
        <v>0</v>
      </c>
      <c r="BG341" s="228">
        <f>IF(N341="zákl. přenesená",J341,0)</f>
        <v>0</v>
      </c>
      <c r="BH341" s="228">
        <f>IF(N341="sníž. přenesená",J341,0)</f>
        <v>0</v>
      </c>
      <c r="BI341" s="228">
        <f>IF(N341="nulová",J341,0)</f>
        <v>0</v>
      </c>
      <c r="BJ341" s="20" t="s">
        <v>80</v>
      </c>
      <c r="BK341" s="228">
        <f>ROUND(I341*H341,2)</f>
        <v>0</v>
      </c>
      <c r="BL341" s="20" t="s">
        <v>263</v>
      </c>
      <c r="BM341" s="227" t="s">
        <v>848</v>
      </c>
    </row>
    <row r="342" s="2" customFormat="1">
      <c r="A342" s="41"/>
      <c r="B342" s="42"/>
      <c r="C342" s="43"/>
      <c r="D342" s="229" t="s">
        <v>152</v>
      </c>
      <c r="E342" s="43"/>
      <c r="F342" s="230" t="s">
        <v>849</v>
      </c>
      <c r="G342" s="43"/>
      <c r="H342" s="43"/>
      <c r="I342" s="231"/>
      <c r="J342" s="43"/>
      <c r="K342" s="43"/>
      <c r="L342" s="47"/>
      <c r="M342" s="232"/>
      <c r="N342" s="233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152</v>
      </c>
      <c r="AU342" s="20" t="s">
        <v>82</v>
      </c>
    </row>
    <row r="343" s="13" customFormat="1">
      <c r="A343" s="13"/>
      <c r="B343" s="238"/>
      <c r="C343" s="239"/>
      <c r="D343" s="240" t="s">
        <v>284</v>
      </c>
      <c r="E343" s="241" t="s">
        <v>19</v>
      </c>
      <c r="F343" s="242" t="s">
        <v>850</v>
      </c>
      <c r="G343" s="239"/>
      <c r="H343" s="243">
        <v>18.5</v>
      </c>
      <c r="I343" s="244"/>
      <c r="J343" s="239"/>
      <c r="K343" s="239"/>
      <c r="L343" s="245"/>
      <c r="M343" s="246"/>
      <c r="N343" s="247"/>
      <c r="O343" s="247"/>
      <c r="P343" s="247"/>
      <c r="Q343" s="247"/>
      <c r="R343" s="247"/>
      <c r="S343" s="247"/>
      <c r="T343" s="24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9" t="s">
        <v>284</v>
      </c>
      <c r="AU343" s="249" t="s">
        <v>82</v>
      </c>
      <c r="AV343" s="13" t="s">
        <v>82</v>
      </c>
      <c r="AW343" s="13" t="s">
        <v>34</v>
      </c>
      <c r="AX343" s="13" t="s">
        <v>80</v>
      </c>
      <c r="AY343" s="249" t="s">
        <v>142</v>
      </c>
    </row>
    <row r="344" s="2" customFormat="1" ht="49.05" customHeight="1">
      <c r="A344" s="41"/>
      <c r="B344" s="42"/>
      <c r="C344" s="216" t="s">
        <v>851</v>
      </c>
      <c r="D344" s="216" t="s">
        <v>145</v>
      </c>
      <c r="E344" s="217" t="s">
        <v>852</v>
      </c>
      <c r="F344" s="218" t="s">
        <v>853</v>
      </c>
      <c r="G344" s="219" t="s">
        <v>320</v>
      </c>
      <c r="H344" s="220">
        <v>0.16</v>
      </c>
      <c r="I344" s="221"/>
      <c r="J344" s="222">
        <f>ROUND(I344*H344,2)</f>
        <v>0</v>
      </c>
      <c r="K344" s="218" t="s">
        <v>149</v>
      </c>
      <c r="L344" s="47"/>
      <c r="M344" s="223" t="s">
        <v>19</v>
      </c>
      <c r="N344" s="224" t="s">
        <v>43</v>
      </c>
      <c r="O344" s="87"/>
      <c r="P344" s="225">
        <f>O344*H344</f>
        <v>0</v>
      </c>
      <c r="Q344" s="225">
        <v>0</v>
      </c>
      <c r="R344" s="225">
        <f>Q344*H344</f>
        <v>0</v>
      </c>
      <c r="S344" s="225">
        <v>0</v>
      </c>
      <c r="T344" s="226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27" t="s">
        <v>263</v>
      </c>
      <c r="AT344" s="227" t="s">
        <v>145</v>
      </c>
      <c r="AU344" s="227" t="s">
        <v>82</v>
      </c>
      <c r="AY344" s="20" t="s">
        <v>142</v>
      </c>
      <c r="BE344" s="228">
        <f>IF(N344="základní",J344,0)</f>
        <v>0</v>
      </c>
      <c r="BF344" s="228">
        <f>IF(N344="snížená",J344,0)</f>
        <v>0</v>
      </c>
      <c r="BG344" s="228">
        <f>IF(N344="zákl. přenesená",J344,0)</f>
        <v>0</v>
      </c>
      <c r="BH344" s="228">
        <f>IF(N344="sníž. přenesená",J344,0)</f>
        <v>0</v>
      </c>
      <c r="BI344" s="228">
        <f>IF(N344="nulová",J344,0)</f>
        <v>0</v>
      </c>
      <c r="BJ344" s="20" t="s">
        <v>80</v>
      </c>
      <c r="BK344" s="228">
        <f>ROUND(I344*H344,2)</f>
        <v>0</v>
      </c>
      <c r="BL344" s="20" t="s">
        <v>263</v>
      </c>
      <c r="BM344" s="227" t="s">
        <v>854</v>
      </c>
    </row>
    <row r="345" s="2" customFormat="1">
      <c r="A345" s="41"/>
      <c r="B345" s="42"/>
      <c r="C345" s="43"/>
      <c r="D345" s="229" t="s">
        <v>152</v>
      </c>
      <c r="E345" s="43"/>
      <c r="F345" s="230" t="s">
        <v>855</v>
      </c>
      <c r="G345" s="43"/>
      <c r="H345" s="43"/>
      <c r="I345" s="231"/>
      <c r="J345" s="43"/>
      <c r="K345" s="43"/>
      <c r="L345" s="47"/>
      <c r="M345" s="234"/>
      <c r="N345" s="235"/>
      <c r="O345" s="236"/>
      <c r="P345" s="236"/>
      <c r="Q345" s="236"/>
      <c r="R345" s="236"/>
      <c r="S345" s="236"/>
      <c r="T345" s="237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152</v>
      </c>
      <c r="AU345" s="20" t="s">
        <v>82</v>
      </c>
    </row>
    <row r="346" s="2" customFormat="1" ht="6.96" customHeight="1">
      <c r="A346" s="41"/>
      <c r="B346" s="62"/>
      <c r="C346" s="63"/>
      <c r="D346" s="63"/>
      <c r="E346" s="63"/>
      <c r="F346" s="63"/>
      <c r="G346" s="63"/>
      <c r="H346" s="63"/>
      <c r="I346" s="63"/>
      <c r="J346" s="63"/>
      <c r="K346" s="63"/>
      <c r="L346" s="47"/>
      <c r="M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</row>
  </sheetData>
  <sheetProtection sheet="1" autoFilter="0" formatColumns="0" formatRows="0" objects="1" scenarios="1" spinCount="100000" saltValue="Gr3+FCuczQwqTjCJjKtF75FoWTS7odUuxtRRM3okPtrs1yKQ6azT3DVFWjOy79WLha9koKkxnI3nk6G7qM4pXQ==" hashValue="4chT72SxJf52r4yu+kgmE/iC498dDdOAoKEdJMnDoQWrfLo37ZIwJvisG3gp/jDoQ8wf4vkmvTZn0EnT3Nd/NQ==" algorithmName="SHA-512" password="CC35"/>
  <autoFilter ref="C96:K34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1" r:id="rId1" display="https://podminky.urs.cz/item/CS_URS_2025_01/131213701"/>
    <hyperlink ref="F106" r:id="rId2" display="https://podminky.urs.cz/item/CS_URS_2025_01/132212131"/>
    <hyperlink ref="F109" r:id="rId3" display="https://podminky.urs.cz/item/CS_URS_2025_01/162751117"/>
    <hyperlink ref="F112" r:id="rId4" display="https://podminky.urs.cz/item/CS_URS_2025_01/162751119"/>
    <hyperlink ref="F116" r:id="rId5" display="https://podminky.urs.cz/item/CS_URS_2025_01/167111101"/>
    <hyperlink ref="F118" r:id="rId6" display="https://podminky.urs.cz/item/CS_URS_2025_01/171201231"/>
    <hyperlink ref="F122" r:id="rId7" display="https://podminky.urs.cz/item/CS_URS_2025_01/171251201"/>
    <hyperlink ref="F125" r:id="rId8" display="https://podminky.urs.cz/item/CS_URS_2025_01/174111101"/>
    <hyperlink ref="F128" r:id="rId9" display="https://podminky.urs.cz/item/CS_URS_2025_01/175111101"/>
    <hyperlink ref="F137" r:id="rId10" display="https://podminky.urs.cz/item/CS_URS_2025_01/310232075"/>
    <hyperlink ref="F140" r:id="rId11" display="https://podminky.urs.cz/item/CS_URS_2025_01/317122551"/>
    <hyperlink ref="F157" r:id="rId12" display="https://podminky.urs.cz/item/CS_URS_2025_01/451572111"/>
    <hyperlink ref="F164" r:id="rId13" display="https://podminky.urs.cz/item/CS_URS_2025_01/622135002"/>
    <hyperlink ref="F168" r:id="rId14" display="https://podminky.urs.cz/item/CS_URS_2025_01/622335103"/>
    <hyperlink ref="F171" r:id="rId15" display="https://podminky.urs.cz/item/CS_URS_2025_01/629135101"/>
    <hyperlink ref="F181" r:id="rId16" display="https://podminky.urs.cz/item/CS_URS_2025_01/629135102"/>
    <hyperlink ref="F184" r:id="rId17" display="https://podminky.urs.cz/item/CS_URS_2025_01/629991001"/>
    <hyperlink ref="F187" r:id="rId18" display="https://podminky.urs.cz/item/CS_URS_2025_01/629991011"/>
    <hyperlink ref="F201" r:id="rId19" display="https://podminky.urs.cz/item/CS_URS_2025_01/871313120"/>
    <hyperlink ref="F208" r:id="rId20" display="https://podminky.urs.cz/item/CS_URS_2025_01/877310310"/>
    <hyperlink ref="F213" r:id="rId21" display="https://podminky.urs.cz/item/CS_URS_2025_01/899721111"/>
    <hyperlink ref="F215" r:id="rId22" display="https://podminky.urs.cz/item/CS_URS_2025_01/899722114"/>
    <hyperlink ref="F218" r:id="rId23" display="https://podminky.urs.cz/item/CS_URS_2025_01/941211111"/>
    <hyperlink ref="F221" r:id="rId24" display="https://podminky.urs.cz/item/CS_URS_2025_01/941211211"/>
    <hyperlink ref="F224" r:id="rId25" display="https://podminky.urs.cz/item/CS_URS_2025_01/941211322"/>
    <hyperlink ref="F226" r:id="rId26" display="https://podminky.urs.cz/item/CS_URS_2025_01/941211811"/>
    <hyperlink ref="F228" r:id="rId27" display="https://podminky.urs.cz/item/CS_URS_2025_01/944511111"/>
    <hyperlink ref="F230" r:id="rId28" display="https://podminky.urs.cz/item/CS_URS_2025_01/944511211"/>
    <hyperlink ref="F233" r:id="rId29" display="https://podminky.urs.cz/item/CS_URS_2025_01/944511811"/>
    <hyperlink ref="F241" r:id="rId30" display="https://podminky.urs.cz/item/CS_URS_2025_01/978036161"/>
    <hyperlink ref="F280" r:id="rId31" display="https://podminky.urs.cz/item/CS_URS_2025_01/993111111"/>
    <hyperlink ref="F282" r:id="rId32" display="https://podminky.urs.cz/item/CS_URS_2025_01/993111119"/>
    <hyperlink ref="F285" r:id="rId33" display="https://podminky.urs.cz/item/CS_URS_2025_01/997013112"/>
    <hyperlink ref="F287" r:id="rId34" display="https://podminky.urs.cz/item/CS_URS_2025_01/997013501"/>
    <hyperlink ref="F289" r:id="rId35" display="https://podminky.urs.cz/item/CS_URS_2025_01/997013509"/>
    <hyperlink ref="F295" r:id="rId36" display="https://podminky.urs.cz/item/CS_URS_2025_01/997013813"/>
    <hyperlink ref="F297" r:id="rId37" display="https://podminky.urs.cz/item/CS_URS_2025_01/997013861"/>
    <hyperlink ref="F299" r:id="rId38" display="https://podminky.urs.cz/item/CS_URS_2025_01/997013863"/>
    <hyperlink ref="F303" r:id="rId39" display="https://podminky.urs.cz/item/CS_URS_2025_01/998011002"/>
    <hyperlink ref="F308" r:id="rId40" display="https://podminky.urs.cz/item/CS_URS_2025_01/998721101"/>
    <hyperlink ref="F311" r:id="rId41" display="https://podminky.urs.cz/item/CS_URS_2025_01/764002841"/>
    <hyperlink ref="F314" r:id="rId42" display="https://podminky.urs.cz/item/CS_URS_2025_01/764002861"/>
    <hyperlink ref="F324" r:id="rId43" display="https://podminky.urs.cz/item/CS_URS_2025_01/764244306"/>
    <hyperlink ref="F327" r:id="rId44" display="https://podminky.urs.cz/item/CS_URS_2025_01/764245346"/>
    <hyperlink ref="F329" r:id="rId45" display="https://podminky.urs.cz/item/CS_URS_2025_01/764248304"/>
    <hyperlink ref="F339" r:id="rId46" display="https://podminky.urs.cz/item/CS_URS_2025_01/764248345"/>
    <hyperlink ref="F342" r:id="rId47" display="https://podminky.urs.cz/item/CS_URS_2025_01/764548324"/>
    <hyperlink ref="F345" r:id="rId48" display="https://podminky.urs.cz/item/CS_URS_2025_01/998764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82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26.25" customHeight="1">
      <c r="B7" s="23"/>
      <c r="E7" s="147" t="str">
        <f>'Rekapitulace stavby'!K6</f>
        <v>Stavební úpravy a osdtranění části stavby č.p. 3044, ul. Generála Svobody Varnsdorf</v>
      </c>
      <c r="F7" s="146"/>
      <c r="G7" s="146"/>
      <c r="H7" s="146"/>
      <c r="L7" s="23"/>
    </row>
    <row r="8">
      <c r="B8" s="23"/>
      <c r="D8" s="146" t="s">
        <v>114</v>
      </c>
      <c r="L8" s="23"/>
    </row>
    <row r="9" s="1" customFormat="1" ht="16.5" customHeight="1">
      <c r="B9" s="23"/>
      <c r="E9" s="147" t="s">
        <v>525</v>
      </c>
      <c r="F9" s="1"/>
      <c r="G9" s="1"/>
      <c r="H9" s="1"/>
      <c r="L9" s="23"/>
    </row>
    <row r="10" s="1" customFormat="1" ht="12" customHeight="1">
      <c r="B10" s="23"/>
      <c r="D10" s="146" t="s">
        <v>185</v>
      </c>
      <c r="L10" s="23"/>
    </row>
    <row r="11" s="2" customFormat="1" ht="16.5" customHeight="1">
      <c r="A11" s="41"/>
      <c r="B11" s="47"/>
      <c r="C11" s="41"/>
      <c r="D11" s="41"/>
      <c r="E11" s="159" t="s">
        <v>856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857</v>
      </c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49" t="s">
        <v>858</v>
      </c>
      <c r="F13" s="41"/>
      <c r="G13" s="41"/>
      <c r="H13" s="41"/>
      <c r="I13" s="41"/>
      <c r="J13" s="41"/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19</v>
      </c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21</v>
      </c>
      <c r="E16" s="41"/>
      <c r="F16" s="136" t="s">
        <v>22</v>
      </c>
      <c r="G16" s="41"/>
      <c r="H16" s="41"/>
      <c r="I16" s="146" t="s">
        <v>23</v>
      </c>
      <c r="J16" s="150" t="str">
        <f>'Rekapitulace stavby'!AN8</f>
        <v>17. 12. 2024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25</v>
      </c>
      <c r="E18" s="41"/>
      <c r="F18" s="41"/>
      <c r="G18" s="41"/>
      <c r="H18" s="41"/>
      <c r="I18" s="146" t="s">
        <v>26</v>
      </c>
      <c r="J18" s="136" t="s">
        <v>27</v>
      </c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28</v>
      </c>
      <c r="F19" s="41"/>
      <c r="G19" s="41"/>
      <c r="H19" s="41"/>
      <c r="I19" s="146" t="s">
        <v>29</v>
      </c>
      <c r="J19" s="136" t="s">
        <v>19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30</v>
      </c>
      <c r="E21" s="41"/>
      <c r="F21" s="41"/>
      <c r="G21" s="41"/>
      <c r="H21" s="41"/>
      <c r="I21" s="146" t="s">
        <v>26</v>
      </c>
      <c r="J21" s="36" t="str">
        <f>'Rekapitulace stavby'!AN13</f>
        <v>Vyplň údaj</v>
      </c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stavby'!E14</f>
        <v>Vyplň údaj</v>
      </c>
      <c r="F22" s="136"/>
      <c r="G22" s="136"/>
      <c r="H22" s="136"/>
      <c r="I22" s="146" t="s">
        <v>29</v>
      </c>
      <c r="J22" s="36" t="str">
        <f>'Rekapitulace stavby'!AN14</f>
        <v>Vyplň údaj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32</v>
      </c>
      <c r="E24" s="41"/>
      <c r="F24" s="41"/>
      <c r="G24" s="41"/>
      <c r="H24" s="41"/>
      <c r="I24" s="146" t="s">
        <v>26</v>
      </c>
      <c r="J24" s="136" t="s">
        <v>19</v>
      </c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33</v>
      </c>
      <c r="F25" s="41"/>
      <c r="G25" s="41"/>
      <c r="H25" s="41"/>
      <c r="I25" s="146" t="s">
        <v>29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35</v>
      </c>
      <c r="E27" s="41"/>
      <c r="F27" s="41"/>
      <c r="G27" s="41"/>
      <c r="H27" s="41"/>
      <c r="I27" s="146" t="s">
        <v>26</v>
      </c>
      <c r="J27" s="136" t="s">
        <v>19</v>
      </c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33</v>
      </c>
      <c r="F28" s="41"/>
      <c r="G28" s="41"/>
      <c r="H28" s="41"/>
      <c r="I28" s="146" t="s">
        <v>29</v>
      </c>
      <c r="J28" s="136" t="s">
        <v>19</v>
      </c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36</v>
      </c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6" t="s">
        <v>38</v>
      </c>
      <c r="E34" s="41"/>
      <c r="F34" s="41"/>
      <c r="G34" s="41"/>
      <c r="H34" s="41"/>
      <c r="I34" s="41"/>
      <c r="J34" s="157">
        <f>ROUND(J94, 2)</f>
        <v>0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5"/>
      <c r="E35" s="155"/>
      <c r="F35" s="155"/>
      <c r="G35" s="155"/>
      <c r="H35" s="155"/>
      <c r="I35" s="155"/>
      <c r="J35" s="155"/>
      <c r="K35" s="155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8" t="s">
        <v>40</v>
      </c>
      <c r="G36" s="41"/>
      <c r="H36" s="41"/>
      <c r="I36" s="158" t="s">
        <v>39</v>
      </c>
      <c r="J36" s="158" t="s">
        <v>41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59" t="s">
        <v>42</v>
      </c>
      <c r="E37" s="146" t="s">
        <v>43</v>
      </c>
      <c r="F37" s="160">
        <f>ROUND((SUM(BE94:BE158)),  2)</f>
        <v>0</v>
      </c>
      <c r="G37" s="41"/>
      <c r="H37" s="41"/>
      <c r="I37" s="161">
        <v>0.20999999999999999</v>
      </c>
      <c r="J37" s="160">
        <f>ROUND(((SUM(BE94:BE158))*I37),  2)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44</v>
      </c>
      <c r="F38" s="160">
        <f>ROUND((SUM(BF94:BF158)),  2)</f>
        <v>0</v>
      </c>
      <c r="G38" s="41"/>
      <c r="H38" s="41"/>
      <c r="I38" s="161">
        <v>0.12</v>
      </c>
      <c r="J38" s="160">
        <f>ROUND(((SUM(BF94:BF158))*I38),  2)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45</v>
      </c>
      <c r="F39" s="160">
        <f>ROUND((SUM(BG94:BG158)),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46</v>
      </c>
      <c r="F40" s="160">
        <f>ROUND((SUM(BH94:BH158)),  2)</f>
        <v>0</v>
      </c>
      <c r="G40" s="41"/>
      <c r="H40" s="41"/>
      <c r="I40" s="161">
        <v>0.12</v>
      </c>
      <c r="J40" s="160">
        <f>0</f>
        <v>0</v>
      </c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47</v>
      </c>
      <c r="F41" s="160">
        <f>ROUND((SUM(BI94:BI158)),  2)</f>
        <v>0</v>
      </c>
      <c r="G41" s="41"/>
      <c r="H41" s="41"/>
      <c r="I41" s="161">
        <v>0</v>
      </c>
      <c r="J41" s="160">
        <f>0</f>
        <v>0</v>
      </c>
      <c r="K41" s="41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48</v>
      </c>
      <c r="E43" s="164"/>
      <c r="F43" s="164"/>
      <c r="G43" s="165" t="s">
        <v>49</v>
      </c>
      <c r="H43" s="166" t="s">
        <v>50</v>
      </c>
      <c r="I43" s="164"/>
      <c r="J43" s="167">
        <f>SUM(J34:J41)</f>
        <v>0</v>
      </c>
      <c r="K43" s="168"/>
      <c r="L43" s="148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26.25" customHeight="1">
      <c r="A52" s="41"/>
      <c r="B52" s="42"/>
      <c r="C52" s="43"/>
      <c r="D52" s="43"/>
      <c r="E52" s="173" t="str">
        <f>E7</f>
        <v>Stavební úpravy a osdtranění části stavby č.p. 3044, ul. Generála Svobody Varnsdorf</v>
      </c>
      <c r="F52" s="35"/>
      <c r="G52" s="35"/>
      <c r="H52" s="35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114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525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185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296" t="s">
        <v>856</v>
      </c>
      <c r="F56" s="43"/>
      <c r="G56" s="43"/>
      <c r="H56" s="43"/>
      <c r="I56" s="43"/>
      <c r="J56" s="43"/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857</v>
      </c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SO 02.2.1 - Část stavby B</v>
      </c>
      <c r="F58" s="43"/>
      <c r="G58" s="43"/>
      <c r="H58" s="43"/>
      <c r="I58" s="43"/>
      <c r="J58" s="43"/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>st.p.č.k. 2530, k.ú. Varnsdorf</v>
      </c>
      <c r="G60" s="43"/>
      <c r="H60" s="43"/>
      <c r="I60" s="35" t="s">
        <v>23</v>
      </c>
      <c r="J60" s="75" t="str">
        <f>IF(J16="","",J16)</f>
        <v>17. 12. 2024</v>
      </c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25</v>
      </c>
      <c r="D62" s="43"/>
      <c r="E62" s="43"/>
      <c r="F62" s="30" t="str">
        <f>E19</f>
        <v>Město Varnsdorf</v>
      </c>
      <c r="G62" s="43"/>
      <c r="H62" s="43"/>
      <c r="I62" s="35" t="s">
        <v>32</v>
      </c>
      <c r="J62" s="39" t="str">
        <f>E25</f>
        <v>Pavel Hruška</v>
      </c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30</v>
      </c>
      <c r="D63" s="43"/>
      <c r="E63" s="43"/>
      <c r="F63" s="30" t="str">
        <f>IF(E22="","",E22)</f>
        <v>Vyplň údaj</v>
      </c>
      <c r="G63" s="43"/>
      <c r="H63" s="43"/>
      <c r="I63" s="35" t="s">
        <v>35</v>
      </c>
      <c r="J63" s="39" t="str">
        <f>E28</f>
        <v>Pavel Hruška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8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4" t="s">
        <v>117</v>
      </c>
      <c r="D65" s="175"/>
      <c r="E65" s="175"/>
      <c r="F65" s="175"/>
      <c r="G65" s="175"/>
      <c r="H65" s="175"/>
      <c r="I65" s="175"/>
      <c r="J65" s="176" t="s">
        <v>118</v>
      </c>
      <c r="K65" s="175"/>
      <c r="L65" s="14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7" t="s">
        <v>70</v>
      </c>
      <c r="D67" s="43"/>
      <c r="E67" s="43"/>
      <c r="F67" s="43"/>
      <c r="G67" s="43"/>
      <c r="H67" s="43"/>
      <c r="I67" s="43"/>
      <c r="J67" s="105">
        <f>J94</f>
        <v>0</v>
      </c>
      <c r="K67" s="43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119</v>
      </c>
    </row>
    <row r="68" s="9" customFormat="1" ht="24.96" customHeight="1">
      <c r="A68" s="9"/>
      <c r="B68" s="178"/>
      <c r="C68" s="179"/>
      <c r="D68" s="180" t="s">
        <v>187</v>
      </c>
      <c r="E68" s="181"/>
      <c r="F68" s="181"/>
      <c r="G68" s="181"/>
      <c r="H68" s="181"/>
      <c r="I68" s="181"/>
      <c r="J68" s="182">
        <f>J95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8"/>
      <c r="D69" s="185" t="s">
        <v>188</v>
      </c>
      <c r="E69" s="186"/>
      <c r="F69" s="186"/>
      <c r="G69" s="186"/>
      <c r="H69" s="186"/>
      <c r="I69" s="186"/>
      <c r="J69" s="187">
        <f>J96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8"/>
      <c r="D70" s="185" t="s">
        <v>530</v>
      </c>
      <c r="E70" s="186"/>
      <c r="F70" s="186"/>
      <c r="G70" s="186"/>
      <c r="H70" s="186"/>
      <c r="I70" s="186"/>
      <c r="J70" s="187">
        <f>J156</f>
        <v>0</v>
      </c>
      <c r="K70" s="128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127</v>
      </c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6.25" customHeight="1">
      <c r="A80" s="41"/>
      <c r="B80" s="42"/>
      <c r="C80" s="43"/>
      <c r="D80" s="43"/>
      <c r="E80" s="173" t="str">
        <f>E7</f>
        <v>Stavební úpravy a osdtranění části stavby č.p. 3044, ul. Generála Svobody Varnsdorf</v>
      </c>
      <c r="F80" s="35"/>
      <c r="G80" s="35"/>
      <c r="H80" s="35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" customFormat="1" ht="12" customHeight="1">
      <c r="B81" s="24"/>
      <c r="C81" s="35" t="s">
        <v>114</v>
      </c>
      <c r="D81" s="25"/>
      <c r="E81" s="25"/>
      <c r="F81" s="25"/>
      <c r="G81" s="25"/>
      <c r="H81" s="25"/>
      <c r="I81" s="25"/>
      <c r="J81" s="25"/>
      <c r="K81" s="25"/>
      <c r="L81" s="23"/>
    </row>
    <row r="82" s="1" customFormat="1" ht="16.5" customHeight="1">
      <c r="B82" s="24"/>
      <c r="C82" s="25"/>
      <c r="D82" s="25"/>
      <c r="E82" s="173" t="s">
        <v>525</v>
      </c>
      <c r="F82" s="25"/>
      <c r="G82" s="25"/>
      <c r="H82" s="25"/>
      <c r="I82" s="25"/>
      <c r="J82" s="25"/>
      <c r="K82" s="25"/>
      <c r="L82" s="23"/>
    </row>
    <row r="83" s="1" customFormat="1" ht="12" customHeight="1">
      <c r="B83" s="24"/>
      <c r="C83" s="35" t="s">
        <v>185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2" customFormat="1" ht="16.5" customHeight="1">
      <c r="A84" s="41"/>
      <c r="B84" s="42"/>
      <c r="C84" s="43"/>
      <c r="D84" s="43"/>
      <c r="E84" s="296" t="s">
        <v>856</v>
      </c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857</v>
      </c>
      <c r="D85" s="43"/>
      <c r="E85" s="43"/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E13</f>
        <v>SO 02.2.1 - Část stavby B</v>
      </c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21</v>
      </c>
      <c r="D88" s="43"/>
      <c r="E88" s="43"/>
      <c r="F88" s="30" t="str">
        <f>F16</f>
        <v>st.p.č.k. 2530, k.ú. Varnsdorf</v>
      </c>
      <c r="G88" s="43"/>
      <c r="H88" s="43"/>
      <c r="I88" s="35" t="s">
        <v>23</v>
      </c>
      <c r="J88" s="75" t="str">
        <f>IF(J16="","",J16)</f>
        <v>17. 12. 2024</v>
      </c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25</v>
      </c>
      <c r="D90" s="43"/>
      <c r="E90" s="43"/>
      <c r="F90" s="30" t="str">
        <f>E19</f>
        <v>Město Varnsdorf</v>
      </c>
      <c r="G90" s="43"/>
      <c r="H90" s="43"/>
      <c r="I90" s="35" t="s">
        <v>32</v>
      </c>
      <c r="J90" s="39" t="str">
        <f>E25</f>
        <v>Pavel Hruška</v>
      </c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30</v>
      </c>
      <c r="D91" s="43"/>
      <c r="E91" s="43"/>
      <c r="F91" s="30" t="str">
        <f>IF(E22="","",E22)</f>
        <v>Vyplň údaj</v>
      </c>
      <c r="G91" s="43"/>
      <c r="H91" s="43"/>
      <c r="I91" s="35" t="s">
        <v>35</v>
      </c>
      <c r="J91" s="39" t="str">
        <f>E28</f>
        <v>Pavel Hruška</v>
      </c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9"/>
      <c r="B93" s="190"/>
      <c r="C93" s="191" t="s">
        <v>128</v>
      </c>
      <c r="D93" s="192" t="s">
        <v>57</v>
      </c>
      <c r="E93" s="192" t="s">
        <v>53</v>
      </c>
      <c r="F93" s="192" t="s">
        <v>54</v>
      </c>
      <c r="G93" s="192" t="s">
        <v>129</v>
      </c>
      <c r="H93" s="192" t="s">
        <v>130</v>
      </c>
      <c r="I93" s="192" t="s">
        <v>131</v>
      </c>
      <c r="J93" s="192" t="s">
        <v>118</v>
      </c>
      <c r="K93" s="193" t="s">
        <v>132</v>
      </c>
      <c r="L93" s="194"/>
      <c r="M93" s="95" t="s">
        <v>19</v>
      </c>
      <c r="N93" s="96" t="s">
        <v>42</v>
      </c>
      <c r="O93" s="96" t="s">
        <v>133</v>
      </c>
      <c r="P93" s="96" t="s">
        <v>134</v>
      </c>
      <c r="Q93" s="96" t="s">
        <v>135</v>
      </c>
      <c r="R93" s="96" t="s">
        <v>136</v>
      </c>
      <c r="S93" s="96" t="s">
        <v>137</v>
      </c>
      <c r="T93" s="97" t="s">
        <v>138</v>
      </c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="2" customFormat="1" ht="22.8" customHeight="1">
      <c r="A94" s="41"/>
      <c r="B94" s="42"/>
      <c r="C94" s="102" t="s">
        <v>139</v>
      </c>
      <c r="D94" s="43"/>
      <c r="E94" s="43"/>
      <c r="F94" s="43"/>
      <c r="G94" s="43"/>
      <c r="H94" s="43"/>
      <c r="I94" s="43"/>
      <c r="J94" s="195">
        <f>BK94</f>
        <v>0</v>
      </c>
      <c r="K94" s="43"/>
      <c r="L94" s="47"/>
      <c r="M94" s="98"/>
      <c r="N94" s="196"/>
      <c r="O94" s="99"/>
      <c r="P94" s="197">
        <f>P95</f>
        <v>0</v>
      </c>
      <c r="Q94" s="99"/>
      <c r="R94" s="197">
        <f>R95</f>
        <v>0.0079360000000000003</v>
      </c>
      <c r="S94" s="99"/>
      <c r="T94" s="198">
        <f>T95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71</v>
      </c>
      <c r="AU94" s="20" t="s">
        <v>119</v>
      </c>
      <c r="BK94" s="199">
        <f>BK95</f>
        <v>0</v>
      </c>
    </row>
    <row r="95" s="12" customFormat="1" ht="25.92" customHeight="1">
      <c r="A95" s="12"/>
      <c r="B95" s="200"/>
      <c r="C95" s="201"/>
      <c r="D95" s="202" t="s">
        <v>71</v>
      </c>
      <c r="E95" s="203" t="s">
        <v>191</v>
      </c>
      <c r="F95" s="203" t="s">
        <v>192</v>
      </c>
      <c r="G95" s="201"/>
      <c r="H95" s="201"/>
      <c r="I95" s="204"/>
      <c r="J95" s="205">
        <f>BK95</f>
        <v>0</v>
      </c>
      <c r="K95" s="201"/>
      <c r="L95" s="206"/>
      <c r="M95" s="207"/>
      <c r="N95" s="208"/>
      <c r="O95" s="208"/>
      <c r="P95" s="209">
        <f>P96+P156</f>
        <v>0</v>
      </c>
      <c r="Q95" s="208"/>
      <c r="R95" s="209">
        <f>R96+R156</f>
        <v>0.0079360000000000003</v>
      </c>
      <c r="S95" s="208"/>
      <c r="T95" s="210">
        <f>T96+T156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80</v>
      </c>
      <c r="AT95" s="212" t="s">
        <v>71</v>
      </c>
      <c r="AU95" s="212" t="s">
        <v>72</v>
      </c>
      <c r="AY95" s="211" t="s">
        <v>142</v>
      </c>
      <c r="BK95" s="213">
        <f>BK96+BK156</f>
        <v>0</v>
      </c>
    </row>
    <row r="96" s="12" customFormat="1" ht="22.8" customHeight="1">
      <c r="A96" s="12"/>
      <c r="B96" s="200"/>
      <c r="C96" s="201"/>
      <c r="D96" s="202" t="s">
        <v>71</v>
      </c>
      <c r="E96" s="214" t="s">
        <v>80</v>
      </c>
      <c r="F96" s="214" t="s">
        <v>193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SUM(P97:P155)</f>
        <v>0</v>
      </c>
      <c r="Q96" s="208"/>
      <c r="R96" s="209">
        <f>SUM(R97:R155)</f>
        <v>0.0079360000000000003</v>
      </c>
      <c r="S96" s="208"/>
      <c r="T96" s="210">
        <f>SUM(T97:T155)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80</v>
      </c>
      <c r="AT96" s="212" t="s">
        <v>71</v>
      </c>
      <c r="AU96" s="212" t="s">
        <v>80</v>
      </c>
      <c r="AY96" s="211" t="s">
        <v>142</v>
      </c>
      <c r="BK96" s="213">
        <f>SUM(BK97:BK155)</f>
        <v>0</v>
      </c>
    </row>
    <row r="97" s="2" customFormat="1" ht="62.7" customHeight="1">
      <c r="A97" s="41"/>
      <c r="B97" s="42"/>
      <c r="C97" s="216" t="s">
        <v>80</v>
      </c>
      <c r="D97" s="216" t="s">
        <v>145</v>
      </c>
      <c r="E97" s="217" t="s">
        <v>294</v>
      </c>
      <c r="F97" s="218" t="s">
        <v>295</v>
      </c>
      <c r="G97" s="219" t="s">
        <v>281</v>
      </c>
      <c r="H97" s="220">
        <v>190.10499999999999</v>
      </c>
      <c r="I97" s="221"/>
      <c r="J97" s="222">
        <f>ROUND(I97*H97,2)</f>
        <v>0</v>
      </c>
      <c r="K97" s="218" t="s">
        <v>149</v>
      </c>
      <c r="L97" s="47"/>
      <c r="M97" s="223" t="s">
        <v>19</v>
      </c>
      <c r="N97" s="224" t="s">
        <v>43</v>
      </c>
      <c r="O97" s="87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7" t="s">
        <v>167</v>
      </c>
      <c r="AT97" s="227" t="s">
        <v>145</v>
      </c>
      <c r="AU97" s="227" t="s">
        <v>82</v>
      </c>
      <c r="AY97" s="20" t="s">
        <v>142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80</v>
      </c>
      <c r="BK97" s="228">
        <f>ROUND(I97*H97,2)</f>
        <v>0</v>
      </c>
      <c r="BL97" s="20" t="s">
        <v>167</v>
      </c>
      <c r="BM97" s="227" t="s">
        <v>859</v>
      </c>
    </row>
    <row r="98" s="2" customFormat="1">
      <c r="A98" s="41"/>
      <c r="B98" s="42"/>
      <c r="C98" s="43"/>
      <c r="D98" s="229" t="s">
        <v>152</v>
      </c>
      <c r="E98" s="43"/>
      <c r="F98" s="230" t="s">
        <v>297</v>
      </c>
      <c r="G98" s="43"/>
      <c r="H98" s="43"/>
      <c r="I98" s="231"/>
      <c r="J98" s="43"/>
      <c r="K98" s="43"/>
      <c r="L98" s="47"/>
      <c r="M98" s="232"/>
      <c r="N98" s="233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152</v>
      </c>
      <c r="AU98" s="20" t="s">
        <v>82</v>
      </c>
    </row>
    <row r="99" s="13" customFormat="1">
      <c r="A99" s="13"/>
      <c r="B99" s="238"/>
      <c r="C99" s="239"/>
      <c r="D99" s="240" t="s">
        <v>284</v>
      </c>
      <c r="E99" s="241" t="s">
        <v>19</v>
      </c>
      <c r="F99" s="242" t="s">
        <v>860</v>
      </c>
      <c r="G99" s="239"/>
      <c r="H99" s="243">
        <v>190.10499999999999</v>
      </c>
      <c r="I99" s="244"/>
      <c r="J99" s="239"/>
      <c r="K99" s="239"/>
      <c r="L99" s="245"/>
      <c r="M99" s="246"/>
      <c r="N99" s="247"/>
      <c r="O99" s="247"/>
      <c r="P99" s="247"/>
      <c r="Q99" s="247"/>
      <c r="R99" s="247"/>
      <c r="S99" s="247"/>
      <c r="T99" s="24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9" t="s">
        <v>284</v>
      </c>
      <c r="AU99" s="249" t="s">
        <v>82</v>
      </c>
      <c r="AV99" s="13" t="s">
        <v>82</v>
      </c>
      <c r="AW99" s="13" t="s">
        <v>34</v>
      </c>
      <c r="AX99" s="13" t="s">
        <v>80</v>
      </c>
      <c r="AY99" s="249" t="s">
        <v>142</v>
      </c>
    </row>
    <row r="100" s="2" customFormat="1" ht="44.25" customHeight="1">
      <c r="A100" s="41"/>
      <c r="B100" s="42"/>
      <c r="C100" s="216" t="s">
        <v>82</v>
      </c>
      <c r="D100" s="216" t="s">
        <v>145</v>
      </c>
      <c r="E100" s="217" t="s">
        <v>434</v>
      </c>
      <c r="F100" s="218" t="s">
        <v>435</v>
      </c>
      <c r="G100" s="219" t="s">
        <v>281</v>
      </c>
      <c r="H100" s="220">
        <v>190.10499999999999</v>
      </c>
      <c r="I100" s="221"/>
      <c r="J100" s="222">
        <f>ROUND(I100*H100,2)</f>
        <v>0</v>
      </c>
      <c r="K100" s="218" t="s">
        <v>149</v>
      </c>
      <c r="L100" s="47"/>
      <c r="M100" s="223" t="s">
        <v>19</v>
      </c>
      <c r="N100" s="224" t="s">
        <v>43</v>
      </c>
      <c r="O100" s="87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7" t="s">
        <v>167</v>
      </c>
      <c r="AT100" s="227" t="s">
        <v>145</v>
      </c>
      <c r="AU100" s="227" t="s">
        <v>82</v>
      </c>
      <c r="AY100" s="20" t="s">
        <v>142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80</v>
      </c>
      <c r="BK100" s="228">
        <f>ROUND(I100*H100,2)</f>
        <v>0</v>
      </c>
      <c r="BL100" s="20" t="s">
        <v>167</v>
      </c>
      <c r="BM100" s="227" t="s">
        <v>861</v>
      </c>
    </row>
    <row r="101" s="2" customFormat="1">
      <c r="A101" s="41"/>
      <c r="B101" s="42"/>
      <c r="C101" s="43"/>
      <c r="D101" s="229" t="s">
        <v>152</v>
      </c>
      <c r="E101" s="43"/>
      <c r="F101" s="230" t="s">
        <v>437</v>
      </c>
      <c r="G101" s="43"/>
      <c r="H101" s="43"/>
      <c r="I101" s="231"/>
      <c r="J101" s="43"/>
      <c r="K101" s="43"/>
      <c r="L101" s="47"/>
      <c r="M101" s="232"/>
      <c r="N101" s="23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152</v>
      </c>
      <c r="AU101" s="20" t="s">
        <v>82</v>
      </c>
    </row>
    <row r="102" s="13" customFormat="1">
      <c r="A102" s="13"/>
      <c r="B102" s="238"/>
      <c r="C102" s="239"/>
      <c r="D102" s="240" t="s">
        <v>284</v>
      </c>
      <c r="E102" s="241" t="s">
        <v>19</v>
      </c>
      <c r="F102" s="242" t="s">
        <v>860</v>
      </c>
      <c r="G102" s="239"/>
      <c r="H102" s="243">
        <v>190.10499999999999</v>
      </c>
      <c r="I102" s="244"/>
      <c r="J102" s="239"/>
      <c r="K102" s="239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284</v>
      </c>
      <c r="AU102" s="249" t="s">
        <v>82</v>
      </c>
      <c r="AV102" s="13" t="s">
        <v>82</v>
      </c>
      <c r="AW102" s="13" t="s">
        <v>34</v>
      </c>
      <c r="AX102" s="13" t="s">
        <v>80</v>
      </c>
      <c r="AY102" s="249" t="s">
        <v>142</v>
      </c>
    </row>
    <row r="103" s="2" customFormat="1" ht="44.25" customHeight="1">
      <c r="A103" s="41"/>
      <c r="B103" s="42"/>
      <c r="C103" s="216" t="s">
        <v>107</v>
      </c>
      <c r="D103" s="216" t="s">
        <v>145</v>
      </c>
      <c r="E103" s="217" t="s">
        <v>330</v>
      </c>
      <c r="F103" s="218" t="s">
        <v>331</v>
      </c>
      <c r="G103" s="219" t="s">
        <v>281</v>
      </c>
      <c r="H103" s="220">
        <v>126.223</v>
      </c>
      <c r="I103" s="221"/>
      <c r="J103" s="222">
        <f>ROUND(I103*H103,2)</f>
        <v>0</v>
      </c>
      <c r="K103" s="218" t="s">
        <v>149</v>
      </c>
      <c r="L103" s="47"/>
      <c r="M103" s="223" t="s">
        <v>19</v>
      </c>
      <c r="N103" s="224" t="s">
        <v>43</v>
      </c>
      <c r="O103" s="87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7" t="s">
        <v>167</v>
      </c>
      <c r="AT103" s="227" t="s">
        <v>145</v>
      </c>
      <c r="AU103" s="227" t="s">
        <v>82</v>
      </c>
      <c r="AY103" s="20" t="s">
        <v>142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80</v>
      </c>
      <c r="BK103" s="228">
        <f>ROUND(I103*H103,2)</f>
        <v>0</v>
      </c>
      <c r="BL103" s="20" t="s">
        <v>167</v>
      </c>
      <c r="BM103" s="227" t="s">
        <v>862</v>
      </c>
    </row>
    <row r="104" s="2" customFormat="1">
      <c r="A104" s="41"/>
      <c r="B104" s="42"/>
      <c r="C104" s="43"/>
      <c r="D104" s="229" t="s">
        <v>152</v>
      </c>
      <c r="E104" s="43"/>
      <c r="F104" s="230" t="s">
        <v>333</v>
      </c>
      <c r="G104" s="43"/>
      <c r="H104" s="43"/>
      <c r="I104" s="231"/>
      <c r="J104" s="43"/>
      <c r="K104" s="43"/>
      <c r="L104" s="47"/>
      <c r="M104" s="232"/>
      <c r="N104" s="23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152</v>
      </c>
      <c r="AU104" s="20" t="s">
        <v>82</v>
      </c>
    </row>
    <row r="105" s="13" customFormat="1">
      <c r="A105" s="13"/>
      <c r="B105" s="238"/>
      <c r="C105" s="239"/>
      <c r="D105" s="240" t="s">
        <v>284</v>
      </c>
      <c r="E105" s="241" t="s">
        <v>19</v>
      </c>
      <c r="F105" s="242" t="s">
        <v>863</v>
      </c>
      <c r="G105" s="239"/>
      <c r="H105" s="243">
        <v>88.128</v>
      </c>
      <c r="I105" s="244"/>
      <c r="J105" s="239"/>
      <c r="K105" s="239"/>
      <c r="L105" s="245"/>
      <c r="M105" s="246"/>
      <c r="N105" s="247"/>
      <c r="O105" s="247"/>
      <c r="P105" s="247"/>
      <c r="Q105" s="247"/>
      <c r="R105" s="247"/>
      <c r="S105" s="247"/>
      <c r="T105" s="24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9" t="s">
        <v>284</v>
      </c>
      <c r="AU105" s="249" t="s">
        <v>82</v>
      </c>
      <c r="AV105" s="13" t="s">
        <v>82</v>
      </c>
      <c r="AW105" s="13" t="s">
        <v>34</v>
      </c>
      <c r="AX105" s="13" t="s">
        <v>72</v>
      </c>
      <c r="AY105" s="249" t="s">
        <v>142</v>
      </c>
    </row>
    <row r="106" s="13" customFormat="1">
      <c r="A106" s="13"/>
      <c r="B106" s="238"/>
      <c r="C106" s="239"/>
      <c r="D106" s="240" t="s">
        <v>284</v>
      </c>
      <c r="E106" s="241" t="s">
        <v>19</v>
      </c>
      <c r="F106" s="242" t="s">
        <v>864</v>
      </c>
      <c r="G106" s="239"/>
      <c r="H106" s="243">
        <v>30.399999999999999</v>
      </c>
      <c r="I106" s="244"/>
      <c r="J106" s="239"/>
      <c r="K106" s="239"/>
      <c r="L106" s="245"/>
      <c r="M106" s="246"/>
      <c r="N106" s="247"/>
      <c r="O106" s="247"/>
      <c r="P106" s="247"/>
      <c r="Q106" s="247"/>
      <c r="R106" s="247"/>
      <c r="S106" s="247"/>
      <c r="T106" s="24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9" t="s">
        <v>284</v>
      </c>
      <c r="AU106" s="249" t="s">
        <v>82</v>
      </c>
      <c r="AV106" s="13" t="s">
        <v>82</v>
      </c>
      <c r="AW106" s="13" t="s">
        <v>34</v>
      </c>
      <c r="AX106" s="13" t="s">
        <v>72</v>
      </c>
      <c r="AY106" s="249" t="s">
        <v>142</v>
      </c>
    </row>
    <row r="107" s="13" customFormat="1">
      <c r="A107" s="13"/>
      <c r="B107" s="238"/>
      <c r="C107" s="239"/>
      <c r="D107" s="240" t="s">
        <v>284</v>
      </c>
      <c r="E107" s="241" t="s">
        <v>19</v>
      </c>
      <c r="F107" s="242" t="s">
        <v>865</v>
      </c>
      <c r="G107" s="239"/>
      <c r="H107" s="243">
        <v>7.6950000000000003</v>
      </c>
      <c r="I107" s="244"/>
      <c r="J107" s="239"/>
      <c r="K107" s="239"/>
      <c r="L107" s="245"/>
      <c r="M107" s="246"/>
      <c r="N107" s="247"/>
      <c r="O107" s="247"/>
      <c r="P107" s="247"/>
      <c r="Q107" s="247"/>
      <c r="R107" s="247"/>
      <c r="S107" s="247"/>
      <c r="T107" s="24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9" t="s">
        <v>284</v>
      </c>
      <c r="AU107" s="249" t="s">
        <v>82</v>
      </c>
      <c r="AV107" s="13" t="s">
        <v>82</v>
      </c>
      <c r="AW107" s="13" t="s">
        <v>34</v>
      </c>
      <c r="AX107" s="13" t="s">
        <v>72</v>
      </c>
      <c r="AY107" s="249" t="s">
        <v>142</v>
      </c>
    </row>
    <row r="108" s="14" customFormat="1">
      <c r="A108" s="14"/>
      <c r="B108" s="250"/>
      <c r="C108" s="251"/>
      <c r="D108" s="240" t="s">
        <v>284</v>
      </c>
      <c r="E108" s="252" t="s">
        <v>19</v>
      </c>
      <c r="F108" s="253" t="s">
        <v>293</v>
      </c>
      <c r="G108" s="251"/>
      <c r="H108" s="254">
        <v>126.22299999999999</v>
      </c>
      <c r="I108" s="255"/>
      <c r="J108" s="251"/>
      <c r="K108" s="251"/>
      <c r="L108" s="256"/>
      <c r="M108" s="257"/>
      <c r="N108" s="258"/>
      <c r="O108" s="258"/>
      <c r="P108" s="258"/>
      <c r="Q108" s="258"/>
      <c r="R108" s="258"/>
      <c r="S108" s="258"/>
      <c r="T108" s="25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0" t="s">
        <v>284</v>
      </c>
      <c r="AU108" s="260" t="s">
        <v>82</v>
      </c>
      <c r="AV108" s="14" t="s">
        <v>167</v>
      </c>
      <c r="AW108" s="14" t="s">
        <v>34</v>
      </c>
      <c r="AX108" s="14" t="s">
        <v>80</v>
      </c>
      <c r="AY108" s="260" t="s">
        <v>142</v>
      </c>
    </row>
    <row r="109" s="2" customFormat="1" ht="16.5" customHeight="1">
      <c r="A109" s="41"/>
      <c r="B109" s="42"/>
      <c r="C109" s="286" t="s">
        <v>167</v>
      </c>
      <c r="D109" s="286" t="s">
        <v>569</v>
      </c>
      <c r="E109" s="287" t="s">
        <v>866</v>
      </c>
      <c r="F109" s="288" t="s">
        <v>867</v>
      </c>
      <c r="G109" s="289" t="s">
        <v>320</v>
      </c>
      <c r="H109" s="290">
        <v>252.446</v>
      </c>
      <c r="I109" s="291"/>
      <c r="J109" s="292">
        <f>ROUND(I109*H109,2)</f>
        <v>0</v>
      </c>
      <c r="K109" s="288" t="s">
        <v>149</v>
      </c>
      <c r="L109" s="293"/>
      <c r="M109" s="294" t="s">
        <v>19</v>
      </c>
      <c r="N109" s="295" t="s">
        <v>43</v>
      </c>
      <c r="O109" s="87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7" t="s">
        <v>224</v>
      </c>
      <c r="AT109" s="227" t="s">
        <v>569</v>
      </c>
      <c r="AU109" s="227" t="s">
        <v>82</v>
      </c>
      <c r="AY109" s="20" t="s">
        <v>142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80</v>
      </c>
      <c r="BK109" s="228">
        <f>ROUND(I109*H109,2)</f>
        <v>0</v>
      </c>
      <c r="BL109" s="20" t="s">
        <v>167</v>
      </c>
      <c r="BM109" s="227" t="s">
        <v>868</v>
      </c>
    </row>
    <row r="110" s="13" customFormat="1">
      <c r="A110" s="13"/>
      <c r="B110" s="238"/>
      <c r="C110" s="239"/>
      <c r="D110" s="240" t="s">
        <v>284</v>
      </c>
      <c r="E110" s="239"/>
      <c r="F110" s="242" t="s">
        <v>869</v>
      </c>
      <c r="G110" s="239"/>
      <c r="H110" s="243">
        <v>252.446</v>
      </c>
      <c r="I110" s="244"/>
      <c r="J110" s="239"/>
      <c r="K110" s="239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284</v>
      </c>
      <c r="AU110" s="249" t="s">
        <v>82</v>
      </c>
      <c r="AV110" s="13" t="s">
        <v>82</v>
      </c>
      <c r="AW110" s="13" t="s">
        <v>4</v>
      </c>
      <c r="AX110" s="13" t="s">
        <v>80</v>
      </c>
      <c r="AY110" s="249" t="s">
        <v>142</v>
      </c>
    </row>
    <row r="111" s="2" customFormat="1" ht="55.5" customHeight="1">
      <c r="A111" s="41"/>
      <c r="B111" s="42"/>
      <c r="C111" s="216" t="s">
        <v>141</v>
      </c>
      <c r="D111" s="216" t="s">
        <v>145</v>
      </c>
      <c r="E111" s="217" t="s">
        <v>870</v>
      </c>
      <c r="F111" s="218" t="s">
        <v>871</v>
      </c>
      <c r="G111" s="219" t="s">
        <v>576</v>
      </c>
      <c r="H111" s="220">
        <v>77.400000000000006</v>
      </c>
      <c r="I111" s="221"/>
      <c r="J111" s="222">
        <f>ROUND(I111*H111,2)</f>
        <v>0</v>
      </c>
      <c r="K111" s="218" t="s">
        <v>149</v>
      </c>
      <c r="L111" s="47"/>
      <c r="M111" s="223" t="s">
        <v>19</v>
      </c>
      <c r="N111" s="224" t="s">
        <v>43</v>
      </c>
      <c r="O111" s="87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7" t="s">
        <v>167</v>
      </c>
      <c r="AT111" s="227" t="s">
        <v>145</v>
      </c>
      <c r="AU111" s="227" t="s">
        <v>82</v>
      </c>
      <c r="AY111" s="20" t="s">
        <v>142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80</v>
      </c>
      <c r="BK111" s="228">
        <f>ROUND(I111*H111,2)</f>
        <v>0</v>
      </c>
      <c r="BL111" s="20" t="s">
        <v>167</v>
      </c>
      <c r="BM111" s="227" t="s">
        <v>872</v>
      </c>
    </row>
    <row r="112" s="2" customFormat="1">
      <c r="A112" s="41"/>
      <c r="B112" s="42"/>
      <c r="C112" s="43"/>
      <c r="D112" s="229" t="s">
        <v>152</v>
      </c>
      <c r="E112" s="43"/>
      <c r="F112" s="230" t="s">
        <v>873</v>
      </c>
      <c r="G112" s="43"/>
      <c r="H112" s="43"/>
      <c r="I112" s="231"/>
      <c r="J112" s="43"/>
      <c r="K112" s="43"/>
      <c r="L112" s="47"/>
      <c r="M112" s="232"/>
      <c r="N112" s="23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152</v>
      </c>
      <c r="AU112" s="20" t="s">
        <v>82</v>
      </c>
    </row>
    <row r="113" s="13" customFormat="1">
      <c r="A113" s="13"/>
      <c r="B113" s="238"/>
      <c r="C113" s="239"/>
      <c r="D113" s="240" t="s">
        <v>284</v>
      </c>
      <c r="E113" s="241" t="s">
        <v>19</v>
      </c>
      <c r="F113" s="242" t="s">
        <v>874</v>
      </c>
      <c r="G113" s="239"/>
      <c r="H113" s="243">
        <v>77.400000000000006</v>
      </c>
      <c r="I113" s="244"/>
      <c r="J113" s="239"/>
      <c r="K113" s="239"/>
      <c r="L113" s="245"/>
      <c r="M113" s="246"/>
      <c r="N113" s="247"/>
      <c r="O113" s="247"/>
      <c r="P113" s="247"/>
      <c r="Q113" s="247"/>
      <c r="R113" s="247"/>
      <c r="S113" s="247"/>
      <c r="T113" s="24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9" t="s">
        <v>284</v>
      </c>
      <c r="AU113" s="249" t="s">
        <v>82</v>
      </c>
      <c r="AV113" s="13" t="s">
        <v>82</v>
      </c>
      <c r="AW113" s="13" t="s">
        <v>34</v>
      </c>
      <c r="AX113" s="13" t="s">
        <v>80</v>
      </c>
      <c r="AY113" s="249" t="s">
        <v>142</v>
      </c>
    </row>
    <row r="114" s="2" customFormat="1" ht="37.8" customHeight="1">
      <c r="A114" s="41"/>
      <c r="B114" s="42"/>
      <c r="C114" s="216" t="s">
        <v>179</v>
      </c>
      <c r="D114" s="216" t="s">
        <v>145</v>
      </c>
      <c r="E114" s="217" t="s">
        <v>875</v>
      </c>
      <c r="F114" s="218" t="s">
        <v>876</v>
      </c>
      <c r="G114" s="219" t="s">
        <v>576</v>
      </c>
      <c r="H114" s="220">
        <v>319.41000000000003</v>
      </c>
      <c r="I114" s="221"/>
      <c r="J114" s="222">
        <f>ROUND(I114*H114,2)</f>
        <v>0</v>
      </c>
      <c r="K114" s="218" t="s">
        <v>149</v>
      </c>
      <c r="L114" s="47"/>
      <c r="M114" s="223" t="s">
        <v>19</v>
      </c>
      <c r="N114" s="224" t="s">
        <v>43</v>
      </c>
      <c r="O114" s="87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7" t="s">
        <v>167</v>
      </c>
      <c r="AT114" s="227" t="s">
        <v>145</v>
      </c>
      <c r="AU114" s="227" t="s">
        <v>82</v>
      </c>
      <c r="AY114" s="20" t="s">
        <v>142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80</v>
      </c>
      <c r="BK114" s="228">
        <f>ROUND(I114*H114,2)</f>
        <v>0</v>
      </c>
      <c r="BL114" s="20" t="s">
        <v>167</v>
      </c>
      <c r="BM114" s="227" t="s">
        <v>877</v>
      </c>
    </row>
    <row r="115" s="2" customFormat="1">
      <c r="A115" s="41"/>
      <c r="B115" s="42"/>
      <c r="C115" s="43"/>
      <c r="D115" s="229" t="s">
        <v>152</v>
      </c>
      <c r="E115" s="43"/>
      <c r="F115" s="230" t="s">
        <v>878</v>
      </c>
      <c r="G115" s="43"/>
      <c r="H115" s="43"/>
      <c r="I115" s="231"/>
      <c r="J115" s="43"/>
      <c r="K115" s="43"/>
      <c r="L115" s="47"/>
      <c r="M115" s="232"/>
      <c r="N115" s="233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152</v>
      </c>
      <c r="AU115" s="20" t="s">
        <v>82</v>
      </c>
    </row>
    <row r="116" s="13" customFormat="1">
      <c r="A116" s="13"/>
      <c r="B116" s="238"/>
      <c r="C116" s="239"/>
      <c r="D116" s="240" t="s">
        <v>284</v>
      </c>
      <c r="E116" s="241" t="s">
        <v>19</v>
      </c>
      <c r="F116" s="242" t="s">
        <v>879</v>
      </c>
      <c r="G116" s="239"/>
      <c r="H116" s="243">
        <v>293.75999999999999</v>
      </c>
      <c r="I116" s="244"/>
      <c r="J116" s="239"/>
      <c r="K116" s="239"/>
      <c r="L116" s="245"/>
      <c r="M116" s="246"/>
      <c r="N116" s="247"/>
      <c r="O116" s="247"/>
      <c r="P116" s="247"/>
      <c r="Q116" s="247"/>
      <c r="R116" s="247"/>
      <c r="S116" s="247"/>
      <c r="T116" s="24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9" t="s">
        <v>284</v>
      </c>
      <c r="AU116" s="249" t="s">
        <v>82</v>
      </c>
      <c r="AV116" s="13" t="s">
        <v>82</v>
      </c>
      <c r="AW116" s="13" t="s">
        <v>34</v>
      </c>
      <c r="AX116" s="13" t="s">
        <v>72</v>
      </c>
      <c r="AY116" s="249" t="s">
        <v>142</v>
      </c>
    </row>
    <row r="117" s="13" customFormat="1">
      <c r="A117" s="13"/>
      <c r="B117" s="238"/>
      <c r="C117" s="239"/>
      <c r="D117" s="240" t="s">
        <v>284</v>
      </c>
      <c r="E117" s="241" t="s">
        <v>19</v>
      </c>
      <c r="F117" s="242" t="s">
        <v>880</v>
      </c>
      <c r="G117" s="239"/>
      <c r="H117" s="243">
        <v>25.649999999999999</v>
      </c>
      <c r="I117" s="244"/>
      <c r="J117" s="239"/>
      <c r="K117" s="239"/>
      <c r="L117" s="245"/>
      <c r="M117" s="246"/>
      <c r="N117" s="247"/>
      <c r="O117" s="247"/>
      <c r="P117" s="247"/>
      <c r="Q117" s="247"/>
      <c r="R117" s="247"/>
      <c r="S117" s="247"/>
      <c r="T117" s="24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9" t="s">
        <v>284</v>
      </c>
      <c r="AU117" s="249" t="s">
        <v>82</v>
      </c>
      <c r="AV117" s="13" t="s">
        <v>82</v>
      </c>
      <c r="AW117" s="13" t="s">
        <v>34</v>
      </c>
      <c r="AX117" s="13" t="s">
        <v>72</v>
      </c>
      <c r="AY117" s="249" t="s">
        <v>142</v>
      </c>
    </row>
    <row r="118" s="14" customFormat="1">
      <c r="A118" s="14"/>
      <c r="B118" s="250"/>
      <c r="C118" s="251"/>
      <c r="D118" s="240" t="s">
        <v>284</v>
      </c>
      <c r="E118" s="252" t="s">
        <v>19</v>
      </c>
      <c r="F118" s="253" t="s">
        <v>293</v>
      </c>
      <c r="G118" s="251"/>
      <c r="H118" s="254">
        <v>319.40999999999997</v>
      </c>
      <c r="I118" s="255"/>
      <c r="J118" s="251"/>
      <c r="K118" s="251"/>
      <c r="L118" s="256"/>
      <c r="M118" s="257"/>
      <c r="N118" s="258"/>
      <c r="O118" s="258"/>
      <c r="P118" s="258"/>
      <c r="Q118" s="258"/>
      <c r="R118" s="258"/>
      <c r="S118" s="258"/>
      <c r="T118" s="25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0" t="s">
        <v>284</v>
      </c>
      <c r="AU118" s="260" t="s">
        <v>82</v>
      </c>
      <c r="AV118" s="14" t="s">
        <v>167</v>
      </c>
      <c r="AW118" s="14" t="s">
        <v>34</v>
      </c>
      <c r="AX118" s="14" t="s">
        <v>80</v>
      </c>
      <c r="AY118" s="260" t="s">
        <v>142</v>
      </c>
    </row>
    <row r="119" s="2" customFormat="1" ht="16.5" customHeight="1">
      <c r="A119" s="41"/>
      <c r="B119" s="42"/>
      <c r="C119" s="286" t="s">
        <v>219</v>
      </c>
      <c r="D119" s="286" t="s">
        <v>569</v>
      </c>
      <c r="E119" s="287" t="s">
        <v>881</v>
      </c>
      <c r="F119" s="288" t="s">
        <v>882</v>
      </c>
      <c r="G119" s="289" t="s">
        <v>320</v>
      </c>
      <c r="H119" s="290">
        <v>127.764</v>
      </c>
      <c r="I119" s="291"/>
      <c r="J119" s="292">
        <f>ROUND(I119*H119,2)</f>
        <v>0</v>
      </c>
      <c r="K119" s="288" t="s">
        <v>149</v>
      </c>
      <c r="L119" s="293"/>
      <c r="M119" s="294" t="s">
        <v>19</v>
      </c>
      <c r="N119" s="295" t="s">
        <v>43</v>
      </c>
      <c r="O119" s="87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7" t="s">
        <v>224</v>
      </c>
      <c r="AT119" s="227" t="s">
        <v>569</v>
      </c>
      <c r="AU119" s="227" t="s">
        <v>82</v>
      </c>
      <c r="AY119" s="20" t="s">
        <v>142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80</v>
      </c>
      <c r="BK119" s="228">
        <f>ROUND(I119*H119,2)</f>
        <v>0</v>
      </c>
      <c r="BL119" s="20" t="s">
        <v>167</v>
      </c>
      <c r="BM119" s="227" t="s">
        <v>883</v>
      </c>
    </row>
    <row r="120" s="13" customFormat="1">
      <c r="A120" s="13"/>
      <c r="B120" s="238"/>
      <c r="C120" s="239"/>
      <c r="D120" s="240" t="s">
        <v>284</v>
      </c>
      <c r="E120" s="241" t="s">
        <v>19</v>
      </c>
      <c r="F120" s="242" t="s">
        <v>884</v>
      </c>
      <c r="G120" s="239"/>
      <c r="H120" s="243">
        <v>58.752000000000002</v>
      </c>
      <c r="I120" s="244"/>
      <c r="J120" s="239"/>
      <c r="K120" s="239"/>
      <c r="L120" s="245"/>
      <c r="M120" s="246"/>
      <c r="N120" s="247"/>
      <c r="O120" s="247"/>
      <c r="P120" s="247"/>
      <c r="Q120" s="247"/>
      <c r="R120" s="247"/>
      <c r="S120" s="247"/>
      <c r="T120" s="24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9" t="s">
        <v>284</v>
      </c>
      <c r="AU120" s="249" t="s">
        <v>82</v>
      </c>
      <c r="AV120" s="13" t="s">
        <v>82</v>
      </c>
      <c r="AW120" s="13" t="s">
        <v>34</v>
      </c>
      <c r="AX120" s="13" t="s">
        <v>72</v>
      </c>
      <c r="AY120" s="249" t="s">
        <v>142</v>
      </c>
    </row>
    <row r="121" s="13" customFormat="1">
      <c r="A121" s="13"/>
      <c r="B121" s="238"/>
      <c r="C121" s="239"/>
      <c r="D121" s="240" t="s">
        <v>284</v>
      </c>
      <c r="E121" s="241" t="s">
        <v>19</v>
      </c>
      <c r="F121" s="242" t="s">
        <v>885</v>
      </c>
      <c r="G121" s="239"/>
      <c r="H121" s="243">
        <v>5.1299999999999999</v>
      </c>
      <c r="I121" s="244"/>
      <c r="J121" s="239"/>
      <c r="K121" s="239"/>
      <c r="L121" s="245"/>
      <c r="M121" s="246"/>
      <c r="N121" s="247"/>
      <c r="O121" s="247"/>
      <c r="P121" s="247"/>
      <c r="Q121" s="247"/>
      <c r="R121" s="247"/>
      <c r="S121" s="247"/>
      <c r="T121" s="24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9" t="s">
        <v>284</v>
      </c>
      <c r="AU121" s="249" t="s">
        <v>82</v>
      </c>
      <c r="AV121" s="13" t="s">
        <v>82</v>
      </c>
      <c r="AW121" s="13" t="s">
        <v>34</v>
      </c>
      <c r="AX121" s="13" t="s">
        <v>72</v>
      </c>
      <c r="AY121" s="249" t="s">
        <v>142</v>
      </c>
    </row>
    <row r="122" s="14" customFormat="1">
      <c r="A122" s="14"/>
      <c r="B122" s="250"/>
      <c r="C122" s="251"/>
      <c r="D122" s="240" t="s">
        <v>284</v>
      </c>
      <c r="E122" s="252" t="s">
        <v>19</v>
      </c>
      <c r="F122" s="253" t="s">
        <v>293</v>
      </c>
      <c r="G122" s="251"/>
      <c r="H122" s="254">
        <v>63.882000000000005</v>
      </c>
      <c r="I122" s="255"/>
      <c r="J122" s="251"/>
      <c r="K122" s="251"/>
      <c r="L122" s="256"/>
      <c r="M122" s="257"/>
      <c r="N122" s="258"/>
      <c r="O122" s="258"/>
      <c r="P122" s="258"/>
      <c r="Q122" s="258"/>
      <c r="R122" s="258"/>
      <c r="S122" s="258"/>
      <c r="T122" s="25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0" t="s">
        <v>284</v>
      </c>
      <c r="AU122" s="260" t="s">
        <v>82</v>
      </c>
      <c r="AV122" s="14" t="s">
        <v>167</v>
      </c>
      <c r="AW122" s="14" t="s">
        <v>34</v>
      </c>
      <c r="AX122" s="14" t="s">
        <v>80</v>
      </c>
      <c r="AY122" s="260" t="s">
        <v>142</v>
      </c>
    </row>
    <row r="123" s="13" customFormat="1">
      <c r="A123" s="13"/>
      <c r="B123" s="238"/>
      <c r="C123" s="239"/>
      <c r="D123" s="240" t="s">
        <v>284</v>
      </c>
      <c r="E123" s="239"/>
      <c r="F123" s="242" t="s">
        <v>886</v>
      </c>
      <c r="G123" s="239"/>
      <c r="H123" s="243">
        <v>127.764</v>
      </c>
      <c r="I123" s="244"/>
      <c r="J123" s="239"/>
      <c r="K123" s="239"/>
      <c r="L123" s="245"/>
      <c r="M123" s="246"/>
      <c r="N123" s="247"/>
      <c r="O123" s="247"/>
      <c r="P123" s="247"/>
      <c r="Q123" s="247"/>
      <c r="R123" s="247"/>
      <c r="S123" s="247"/>
      <c r="T123" s="24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9" t="s">
        <v>284</v>
      </c>
      <c r="AU123" s="249" t="s">
        <v>82</v>
      </c>
      <c r="AV123" s="13" t="s">
        <v>82</v>
      </c>
      <c r="AW123" s="13" t="s">
        <v>4</v>
      </c>
      <c r="AX123" s="13" t="s">
        <v>80</v>
      </c>
      <c r="AY123" s="249" t="s">
        <v>142</v>
      </c>
    </row>
    <row r="124" s="2" customFormat="1" ht="37.8" customHeight="1">
      <c r="A124" s="41"/>
      <c r="B124" s="42"/>
      <c r="C124" s="216" t="s">
        <v>224</v>
      </c>
      <c r="D124" s="216" t="s">
        <v>145</v>
      </c>
      <c r="E124" s="217" t="s">
        <v>887</v>
      </c>
      <c r="F124" s="218" t="s">
        <v>888</v>
      </c>
      <c r="G124" s="219" t="s">
        <v>576</v>
      </c>
      <c r="H124" s="220">
        <v>396.81</v>
      </c>
      <c r="I124" s="221"/>
      <c r="J124" s="222">
        <f>ROUND(I124*H124,2)</f>
        <v>0</v>
      </c>
      <c r="K124" s="218" t="s">
        <v>149</v>
      </c>
      <c r="L124" s="47"/>
      <c r="M124" s="223" t="s">
        <v>19</v>
      </c>
      <c r="N124" s="224" t="s">
        <v>43</v>
      </c>
      <c r="O124" s="87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7" t="s">
        <v>167</v>
      </c>
      <c r="AT124" s="227" t="s">
        <v>145</v>
      </c>
      <c r="AU124" s="227" t="s">
        <v>82</v>
      </c>
      <c r="AY124" s="20" t="s">
        <v>142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80</v>
      </c>
      <c r="BK124" s="228">
        <f>ROUND(I124*H124,2)</f>
        <v>0</v>
      </c>
      <c r="BL124" s="20" t="s">
        <v>167</v>
      </c>
      <c r="BM124" s="227" t="s">
        <v>889</v>
      </c>
    </row>
    <row r="125" s="2" customFormat="1">
      <c r="A125" s="41"/>
      <c r="B125" s="42"/>
      <c r="C125" s="43"/>
      <c r="D125" s="229" t="s">
        <v>152</v>
      </c>
      <c r="E125" s="43"/>
      <c r="F125" s="230" t="s">
        <v>890</v>
      </c>
      <c r="G125" s="43"/>
      <c r="H125" s="43"/>
      <c r="I125" s="231"/>
      <c r="J125" s="43"/>
      <c r="K125" s="43"/>
      <c r="L125" s="47"/>
      <c r="M125" s="232"/>
      <c r="N125" s="233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152</v>
      </c>
      <c r="AU125" s="20" t="s">
        <v>82</v>
      </c>
    </row>
    <row r="126" s="13" customFormat="1">
      <c r="A126" s="13"/>
      <c r="B126" s="238"/>
      <c r="C126" s="239"/>
      <c r="D126" s="240" t="s">
        <v>284</v>
      </c>
      <c r="E126" s="241" t="s">
        <v>19</v>
      </c>
      <c r="F126" s="242" t="s">
        <v>891</v>
      </c>
      <c r="G126" s="239"/>
      <c r="H126" s="243">
        <v>293.75999999999999</v>
      </c>
      <c r="I126" s="244"/>
      <c r="J126" s="239"/>
      <c r="K126" s="239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284</v>
      </c>
      <c r="AU126" s="249" t="s">
        <v>82</v>
      </c>
      <c r="AV126" s="13" t="s">
        <v>82</v>
      </c>
      <c r="AW126" s="13" t="s">
        <v>34</v>
      </c>
      <c r="AX126" s="13" t="s">
        <v>72</v>
      </c>
      <c r="AY126" s="249" t="s">
        <v>142</v>
      </c>
    </row>
    <row r="127" s="13" customFormat="1">
      <c r="A127" s="13"/>
      <c r="B127" s="238"/>
      <c r="C127" s="239"/>
      <c r="D127" s="240" t="s">
        <v>284</v>
      </c>
      <c r="E127" s="241" t="s">
        <v>19</v>
      </c>
      <c r="F127" s="242" t="s">
        <v>892</v>
      </c>
      <c r="G127" s="239"/>
      <c r="H127" s="243">
        <v>25.649999999999999</v>
      </c>
      <c r="I127" s="244"/>
      <c r="J127" s="239"/>
      <c r="K127" s="239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284</v>
      </c>
      <c r="AU127" s="249" t="s">
        <v>82</v>
      </c>
      <c r="AV127" s="13" t="s">
        <v>82</v>
      </c>
      <c r="AW127" s="13" t="s">
        <v>34</v>
      </c>
      <c r="AX127" s="13" t="s">
        <v>72</v>
      </c>
      <c r="AY127" s="249" t="s">
        <v>142</v>
      </c>
    </row>
    <row r="128" s="13" customFormat="1">
      <c r="A128" s="13"/>
      <c r="B128" s="238"/>
      <c r="C128" s="239"/>
      <c r="D128" s="240" t="s">
        <v>284</v>
      </c>
      <c r="E128" s="241" t="s">
        <v>19</v>
      </c>
      <c r="F128" s="242" t="s">
        <v>874</v>
      </c>
      <c r="G128" s="239"/>
      <c r="H128" s="243">
        <v>77.400000000000006</v>
      </c>
      <c r="I128" s="244"/>
      <c r="J128" s="239"/>
      <c r="K128" s="239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284</v>
      </c>
      <c r="AU128" s="249" t="s">
        <v>82</v>
      </c>
      <c r="AV128" s="13" t="s">
        <v>82</v>
      </c>
      <c r="AW128" s="13" t="s">
        <v>34</v>
      </c>
      <c r="AX128" s="13" t="s">
        <v>72</v>
      </c>
      <c r="AY128" s="249" t="s">
        <v>142</v>
      </c>
    </row>
    <row r="129" s="14" customFormat="1">
      <c r="A129" s="14"/>
      <c r="B129" s="250"/>
      <c r="C129" s="251"/>
      <c r="D129" s="240" t="s">
        <v>284</v>
      </c>
      <c r="E129" s="252" t="s">
        <v>19</v>
      </c>
      <c r="F129" s="253" t="s">
        <v>293</v>
      </c>
      <c r="G129" s="251"/>
      <c r="H129" s="254">
        <v>396.80999999999995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284</v>
      </c>
      <c r="AU129" s="260" t="s">
        <v>82</v>
      </c>
      <c r="AV129" s="14" t="s">
        <v>167</v>
      </c>
      <c r="AW129" s="14" t="s">
        <v>34</v>
      </c>
      <c r="AX129" s="14" t="s">
        <v>80</v>
      </c>
      <c r="AY129" s="260" t="s">
        <v>142</v>
      </c>
    </row>
    <row r="130" s="2" customFormat="1" ht="16.5" customHeight="1">
      <c r="A130" s="41"/>
      <c r="B130" s="42"/>
      <c r="C130" s="286" t="s">
        <v>229</v>
      </c>
      <c r="D130" s="286" t="s">
        <v>569</v>
      </c>
      <c r="E130" s="287" t="s">
        <v>893</v>
      </c>
      <c r="F130" s="288" t="s">
        <v>894</v>
      </c>
      <c r="G130" s="289" t="s">
        <v>895</v>
      </c>
      <c r="H130" s="290">
        <v>7.9359999999999999</v>
      </c>
      <c r="I130" s="291"/>
      <c r="J130" s="292">
        <f>ROUND(I130*H130,2)</f>
        <v>0</v>
      </c>
      <c r="K130" s="288" t="s">
        <v>149</v>
      </c>
      <c r="L130" s="293"/>
      <c r="M130" s="294" t="s">
        <v>19</v>
      </c>
      <c r="N130" s="295" t="s">
        <v>43</v>
      </c>
      <c r="O130" s="87"/>
      <c r="P130" s="225">
        <f>O130*H130</f>
        <v>0</v>
      </c>
      <c r="Q130" s="225">
        <v>0.001</v>
      </c>
      <c r="R130" s="225">
        <f>Q130*H130</f>
        <v>0.0079360000000000003</v>
      </c>
      <c r="S130" s="225">
        <v>0</v>
      </c>
      <c r="T130" s="226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7" t="s">
        <v>224</v>
      </c>
      <c r="AT130" s="227" t="s">
        <v>569</v>
      </c>
      <c r="AU130" s="227" t="s">
        <v>82</v>
      </c>
      <c r="AY130" s="20" t="s">
        <v>142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80</v>
      </c>
      <c r="BK130" s="228">
        <f>ROUND(I130*H130,2)</f>
        <v>0</v>
      </c>
      <c r="BL130" s="20" t="s">
        <v>167</v>
      </c>
      <c r="BM130" s="227" t="s">
        <v>896</v>
      </c>
    </row>
    <row r="131" s="13" customFormat="1">
      <c r="A131" s="13"/>
      <c r="B131" s="238"/>
      <c r="C131" s="239"/>
      <c r="D131" s="240" t="s">
        <v>284</v>
      </c>
      <c r="E131" s="239"/>
      <c r="F131" s="242" t="s">
        <v>897</v>
      </c>
      <c r="G131" s="239"/>
      <c r="H131" s="243">
        <v>7.9359999999999999</v>
      </c>
      <c r="I131" s="244"/>
      <c r="J131" s="239"/>
      <c r="K131" s="239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284</v>
      </c>
      <c r="AU131" s="249" t="s">
        <v>82</v>
      </c>
      <c r="AV131" s="13" t="s">
        <v>82</v>
      </c>
      <c r="AW131" s="13" t="s">
        <v>4</v>
      </c>
      <c r="AX131" s="13" t="s">
        <v>80</v>
      </c>
      <c r="AY131" s="249" t="s">
        <v>142</v>
      </c>
    </row>
    <row r="132" s="2" customFormat="1" ht="37.8" customHeight="1">
      <c r="A132" s="41"/>
      <c r="B132" s="42"/>
      <c r="C132" s="216" t="s">
        <v>234</v>
      </c>
      <c r="D132" s="216" t="s">
        <v>145</v>
      </c>
      <c r="E132" s="217" t="s">
        <v>898</v>
      </c>
      <c r="F132" s="218" t="s">
        <v>899</v>
      </c>
      <c r="G132" s="219" t="s">
        <v>576</v>
      </c>
      <c r="H132" s="220">
        <v>77.400000000000006</v>
      </c>
      <c r="I132" s="221"/>
      <c r="J132" s="222">
        <f>ROUND(I132*H132,2)</f>
        <v>0</v>
      </c>
      <c r="K132" s="218" t="s">
        <v>149</v>
      </c>
      <c r="L132" s="47"/>
      <c r="M132" s="223" t="s">
        <v>19</v>
      </c>
      <c r="N132" s="224" t="s">
        <v>43</v>
      </c>
      <c r="O132" s="87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7" t="s">
        <v>167</v>
      </c>
      <c r="AT132" s="227" t="s">
        <v>145</v>
      </c>
      <c r="AU132" s="227" t="s">
        <v>82</v>
      </c>
      <c r="AY132" s="20" t="s">
        <v>142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80</v>
      </c>
      <c r="BK132" s="228">
        <f>ROUND(I132*H132,2)</f>
        <v>0</v>
      </c>
      <c r="BL132" s="20" t="s">
        <v>167</v>
      </c>
      <c r="BM132" s="227" t="s">
        <v>900</v>
      </c>
    </row>
    <row r="133" s="2" customFormat="1">
      <c r="A133" s="41"/>
      <c r="B133" s="42"/>
      <c r="C133" s="43"/>
      <c r="D133" s="229" t="s">
        <v>152</v>
      </c>
      <c r="E133" s="43"/>
      <c r="F133" s="230" t="s">
        <v>901</v>
      </c>
      <c r="G133" s="43"/>
      <c r="H133" s="43"/>
      <c r="I133" s="231"/>
      <c r="J133" s="43"/>
      <c r="K133" s="43"/>
      <c r="L133" s="47"/>
      <c r="M133" s="232"/>
      <c r="N133" s="233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152</v>
      </c>
      <c r="AU133" s="20" t="s">
        <v>82</v>
      </c>
    </row>
    <row r="134" s="13" customFormat="1">
      <c r="A134" s="13"/>
      <c r="B134" s="238"/>
      <c r="C134" s="239"/>
      <c r="D134" s="240" t="s">
        <v>284</v>
      </c>
      <c r="E134" s="241" t="s">
        <v>19</v>
      </c>
      <c r="F134" s="242" t="s">
        <v>874</v>
      </c>
      <c r="G134" s="239"/>
      <c r="H134" s="243">
        <v>77.400000000000006</v>
      </c>
      <c r="I134" s="244"/>
      <c r="J134" s="239"/>
      <c r="K134" s="239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284</v>
      </c>
      <c r="AU134" s="249" t="s">
        <v>82</v>
      </c>
      <c r="AV134" s="13" t="s">
        <v>82</v>
      </c>
      <c r="AW134" s="13" t="s">
        <v>34</v>
      </c>
      <c r="AX134" s="13" t="s">
        <v>80</v>
      </c>
      <c r="AY134" s="249" t="s">
        <v>142</v>
      </c>
    </row>
    <row r="135" s="2" customFormat="1" ht="24.15" customHeight="1">
      <c r="A135" s="41"/>
      <c r="B135" s="42"/>
      <c r="C135" s="216" t="s">
        <v>239</v>
      </c>
      <c r="D135" s="216" t="s">
        <v>145</v>
      </c>
      <c r="E135" s="217" t="s">
        <v>902</v>
      </c>
      <c r="F135" s="218" t="s">
        <v>903</v>
      </c>
      <c r="G135" s="219" t="s">
        <v>576</v>
      </c>
      <c r="H135" s="220">
        <v>77.400000000000006</v>
      </c>
      <c r="I135" s="221"/>
      <c r="J135" s="222">
        <f>ROUND(I135*H135,2)</f>
        <v>0</v>
      </c>
      <c r="K135" s="218" t="s">
        <v>149</v>
      </c>
      <c r="L135" s="47"/>
      <c r="M135" s="223" t="s">
        <v>19</v>
      </c>
      <c r="N135" s="224" t="s">
        <v>43</v>
      </c>
      <c r="O135" s="87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7" t="s">
        <v>167</v>
      </c>
      <c r="AT135" s="227" t="s">
        <v>145</v>
      </c>
      <c r="AU135" s="227" t="s">
        <v>82</v>
      </c>
      <c r="AY135" s="20" t="s">
        <v>142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80</v>
      </c>
      <c r="BK135" s="228">
        <f>ROUND(I135*H135,2)</f>
        <v>0</v>
      </c>
      <c r="BL135" s="20" t="s">
        <v>167</v>
      </c>
      <c r="BM135" s="227" t="s">
        <v>904</v>
      </c>
    </row>
    <row r="136" s="2" customFormat="1">
      <c r="A136" s="41"/>
      <c r="B136" s="42"/>
      <c r="C136" s="43"/>
      <c r="D136" s="229" t="s">
        <v>152</v>
      </c>
      <c r="E136" s="43"/>
      <c r="F136" s="230" t="s">
        <v>905</v>
      </c>
      <c r="G136" s="43"/>
      <c r="H136" s="43"/>
      <c r="I136" s="231"/>
      <c r="J136" s="43"/>
      <c r="K136" s="43"/>
      <c r="L136" s="47"/>
      <c r="M136" s="232"/>
      <c r="N136" s="233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152</v>
      </c>
      <c r="AU136" s="20" t="s">
        <v>82</v>
      </c>
    </row>
    <row r="137" s="13" customFormat="1">
      <c r="A137" s="13"/>
      <c r="B137" s="238"/>
      <c r="C137" s="239"/>
      <c r="D137" s="240" t="s">
        <v>284</v>
      </c>
      <c r="E137" s="241" t="s">
        <v>19</v>
      </c>
      <c r="F137" s="242" t="s">
        <v>874</v>
      </c>
      <c r="G137" s="239"/>
      <c r="H137" s="243">
        <v>77.400000000000006</v>
      </c>
      <c r="I137" s="244"/>
      <c r="J137" s="239"/>
      <c r="K137" s="239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284</v>
      </c>
      <c r="AU137" s="249" t="s">
        <v>82</v>
      </c>
      <c r="AV137" s="13" t="s">
        <v>82</v>
      </c>
      <c r="AW137" s="13" t="s">
        <v>34</v>
      </c>
      <c r="AX137" s="13" t="s">
        <v>80</v>
      </c>
      <c r="AY137" s="249" t="s">
        <v>142</v>
      </c>
    </row>
    <row r="138" s="2" customFormat="1" ht="21.75" customHeight="1">
      <c r="A138" s="41"/>
      <c r="B138" s="42"/>
      <c r="C138" s="216" t="s">
        <v>8</v>
      </c>
      <c r="D138" s="216" t="s">
        <v>145</v>
      </c>
      <c r="E138" s="217" t="s">
        <v>906</v>
      </c>
      <c r="F138" s="218" t="s">
        <v>907</v>
      </c>
      <c r="G138" s="219" t="s">
        <v>576</v>
      </c>
      <c r="H138" s="220">
        <v>396.81</v>
      </c>
      <c r="I138" s="221"/>
      <c r="J138" s="222">
        <f>ROUND(I138*H138,2)</f>
        <v>0</v>
      </c>
      <c r="K138" s="218" t="s">
        <v>149</v>
      </c>
      <c r="L138" s="47"/>
      <c r="M138" s="223" t="s">
        <v>19</v>
      </c>
      <c r="N138" s="224" t="s">
        <v>43</v>
      </c>
      <c r="O138" s="87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7" t="s">
        <v>167</v>
      </c>
      <c r="AT138" s="227" t="s">
        <v>145</v>
      </c>
      <c r="AU138" s="227" t="s">
        <v>82</v>
      </c>
      <c r="AY138" s="20" t="s">
        <v>142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80</v>
      </c>
      <c r="BK138" s="228">
        <f>ROUND(I138*H138,2)</f>
        <v>0</v>
      </c>
      <c r="BL138" s="20" t="s">
        <v>167</v>
      </c>
      <c r="BM138" s="227" t="s">
        <v>908</v>
      </c>
    </row>
    <row r="139" s="2" customFormat="1">
      <c r="A139" s="41"/>
      <c r="B139" s="42"/>
      <c r="C139" s="43"/>
      <c r="D139" s="229" t="s">
        <v>152</v>
      </c>
      <c r="E139" s="43"/>
      <c r="F139" s="230" t="s">
        <v>909</v>
      </c>
      <c r="G139" s="43"/>
      <c r="H139" s="43"/>
      <c r="I139" s="231"/>
      <c r="J139" s="43"/>
      <c r="K139" s="43"/>
      <c r="L139" s="47"/>
      <c r="M139" s="232"/>
      <c r="N139" s="233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152</v>
      </c>
      <c r="AU139" s="20" t="s">
        <v>82</v>
      </c>
    </row>
    <row r="140" s="13" customFormat="1">
      <c r="A140" s="13"/>
      <c r="B140" s="238"/>
      <c r="C140" s="239"/>
      <c r="D140" s="240" t="s">
        <v>284</v>
      </c>
      <c r="E140" s="241" t="s">
        <v>19</v>
      </c>
      <c r="F140" s="242" t="s">
        <v>891</v>
      </c>
      <c r="G140" s="239"/>
      <c r="H140" s="243">
        <v>293.75999999999999</v>
      </c>
      <c r="I140" s="244"/>
      <c r="J140" s="239"/>
      <c r="K140" s="239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284</v>
      </c>
      <c r="AU140" s="249" t="s">
        <v>82</v>
      </c>
      <c r="AV140" s="13" t="s">
        <v>82</v>
      </c>
      <c r="AW140" s="13" t="s">
        <v>34</v>
      </c>
      <c r="AX140" s="13" t="s">
        <v>72</v>
      </c>
      <c r="AY140" s="249" t="s">
        <v>142</v>
      </c>
    </row>
    <row r="141" s="13" customFormat="1">
      <c r="A141" s="13"/>
      <c r="B141" s="238"/>
      <c r="C141" s="239"/>
      <c r="D141" s="240" t="s">
        <v>284</v>
      </c>
      <c r="E141" s="241" t="s">
        <v>19</v>
      </c>
      <c r="F141" s="242" t="s">
        <v>892</v>
      </c>
      <c r="G141" s="239"/>
      <c r="H141" s="243">
        <v>25.649999999999999</v>
      </c>
      <c r="I141" s="244"/>
      <c r="J141" s="239"/>
      <c r="K141" s="239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284</v>
      </c>
      <c r="AU141" s="249" t="s">
        <v>82</v>
      </c>
      <c r="AV141" s="13" t="s">
        <v>82</v>
      </c>
      <c r="AW141" s="13" t="s">
        <v>34</v>
      </c>
      <c r="AX141" s="13" t="s">
        <v>72</v>
      </c>
      <c r="AY141" s="249" t="s">
        <v>142</v>
      </c>
    </row>
    <row r="142" s="13" customFormat="1">
      <c r="A142" s="13"/>
      <c r="B142" s="238"/>
      <c r="C142" s="239"/>
      <c r="D142" s="240" t="s">
        <v>284</v>
      </c>
      <c r="E142" s="241" t="s">
        <v>19</v>
      </c>
      <c r="F142" s="242" t="s">
        <v>874</v>
      </c>
      <c r="G142" s="239"/>
      <c r="H142" s="243">
        <v>77.400000000000006</v>
      </c>
      <c r="I142" s="244"/>
      <c r="J142" s="239"/>
      <c r="K142" s="239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284</v>
      </c>
      <c r="AU142" s="249" t="s">
        <v>82</v>
      </c>
      <c r="AV142" s="13" t="s">
        <v>82</v>
      </c>
      <c r="AW142" s="13" t="s">
        <v>34</v>
      </c>
      <c r="AX142" s="13" t="s">
        <v>72</v>
      </c>
      <c r="AY142" s="249" t="s">
        <v>142</v>
      </c>
    </row>
    <row r="143" s="14" customFormat="1">
      <c r="A143" s="14"/>
      <c r="B143" s="250"/>
      <c r="C143" s="251"/>
      <c r="D143" s="240" t="s">
        <v>284</v>
      </c>
      <c r="E143" s="252" t="s">
        <v>19</v>
      </c>
      <c r="F143" s="253" t="s">
        <v>293</v>
      </c>
      <c r="G143" s="251"/>
      <c r="H143" s="254">
        <v>396.80999999999995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284</v>
      </c>
      <c r="AU143" s="260" t="s">
        <v>82</v>
      </c>
      <c r="AV143" s="14" t="s">
        <v>167</v>
      </c>
      <c r="AW143" s="14" t="s">
        <v>34</v>
      </c>
      <c r="AX143" s="14" t="s">
        <v>80</v>
      </c>
      <c r="AY143" s="260" t="s">
        <v>142</v>
      </c>
    </row>
    <row r="144" s="2" customFormat="1" ht="21.75" customHeight="1">
      <c r="A144" s="41"/>
      <c r="B144" s="42"/>
      <c r="C144" s="216" t="s">
        <v>248</v>
      </c>
      <c r="D144" s="216" t="s">
        <v>145</v>
      </c>
      <c r="E144" s="217" t="s">
        <v>910</v>
      </c>
      <c r="F144" s="218" t="s">
        <v>911</v>
      </c>
      <c r="G144" s="219" t="s">
        <v>576</v>
      </c>
      <c r="H144" s="220">
        <v>396.81</v>
      </c>
      <c r="I144" s="221"/>
      <c r="J144" s="222">
        <f>ROUND(I144*H144,2)</f>
        <v>0</v>
      </c>
      <c r="K144" s="218" t="s">
        <v>149</v>
      </c>
      <c r="L144" s="47"/>
      <c r="M144" s="223" t="s">
        <v>19</v>
      </c>
      <c r="N144" s="224" t="s">
        <v>43</v>
      </c>
      <c r="O144" s="87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7" t="s">
        <v>167</v>
      </c>
      <c r="AT144" s="227" t="s">
        <v>145</v>
      </c>
      <c r="AU144" s="227" t="s">
        <v>82</v>
      </c>
      <c r="AY144" s="20" t="s">
        <v>142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80</v>
      </c>
      <c r="BK144" s="228">
        <f>ROUND(I144*H144,2)</f>
        <v>0</v>
      </c>
      <c r="BL144" s="20" t="s">
        <v>167</v>
      </c>
      <c r="BM144" s="227" t="s">
        <v>912</v>
      </c>
    </row>
    <row r="145" s="2" customFormat="1">
      <c r="A145" s="41"/>
      <c r="B145" s="42"/>
      <c r="C145" s="43"/>
      <c r="D145" s="229" t="s">
        <v>152</v>
      </c>
      <c r="E145" s="43"/>
      <c r="F145" s="230" t="s">
        <v>913</v>
      </c>
      <c r="G145" s="43"/>
      <c r="H145" s="43"/>
      <c r="I145" s="231"/>
      <c r="J145" s="43"/>
      <c r="K145" s="43"/>
      <c r="L145" s="47"/>
      <c r="M145" s="232"/>
      <c r="N145" s="233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152</v>
      </c>
      <c r="AU145" s="20" t="s">
        <v>82</v>
      </c>
    </row>
    <row r="146" s="13" customFormat="1">
      <c r="A146" s="13"/>
      <c r="B146" s="238"/>
      <c r="C146" s="239"/>
      <c r="D146" s="240" t="s">
        <v>284</v>
      </c>
      <c r="E146" s="241" t="s">
        <v>19</v>
      </c>
      <c r="F146" s="242" t="s">
        <v>891</v>
      </c>
      <c r="G146" s="239"/>
      <c r="H146" s="243">
        <v>293.75999999999999</v>
      </c>
      <c r="I146" s="244"/>
      <c r="J146" s="239"/>
      <c r="K146" s="239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284</v>
      </c>
      <c r="AU146" s="249" t="s">
        <v>82</v>
      </c>
      <c r="AV146" s="13" t="s">
        <v>82</v>
      </c>
      <c r="AW146" s="13" t="s">
        <v>34</v>
      </c>
      <c r="AX146" s="13" t="s">
        <v>72</v>
      </c>
      <c r="AY146" s="249" t="s">
        <v>142</v>
      </c>
    </row>
    <row r="147" s="13" customFormat="1">
      <c r="A147" s="13"/>
      <c r="B147" s="238"/>
      <c r="C147" s="239"/>
      <c r="D147" s="240" t="s">
        <v>284</v>
      </c>
      <c r="E147" s="241" t="s">
        <v>19</v>
      </c>
      <c r="F147" s="242" t="s">
        <v>892</v>
      </c>
      <c r="G147" s="239"/>
      <c r="H147" s="243">
        <v>25.649999999999999</v>
      </c>
      <c r="I147" s="244"/>
      <c r="J147" s="239"/>
      <c r="K147" s="239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284</v>
      </c>
      <c r="AU147" s="249" t="s">
        <v>82</v>
      </c>
      <c r="AV147" s="13" t="s">
        <v>82</v>
      </c>
      <c r="AW147" s="13" t="s">
        <v>34</v>
      </c>
      <c r="AX147" s="13" t="s">
        <v>72</v>
      </c>
      <c r="AY147" s="249" t="s">
        <v>142</v>
      </c>
    </row>
    <row r="148" s="13" customFormat="1">
      <c r="A148" s="13"/>
      <c r="B148" s="238"/>
      <c r="C148" s="239"/>
      <c r="D148" s="240" t="s">
        <v>284</v>
      </c>
      <c r="E148" s="241" t="s">
        <v>19</v>
      </c>
      <c r="F148" s="242" t="s">
        <v>874</v>
      </c>
      <c r="G148" s="239"/>
      <c r="H148" s="243">
        <v>77.400000000000006</v>
      </c>
      <c r="I148" s="244"/>
      <c r="J148" s="239"/>
      <c r="K148" s="239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284</v>
      </c>
      <c r="AU148" s="249" t="s">
        <v>82</v>
      </c>
      <c r="AV148" s="13" t="s">
        <v>82</v>
      </c>
      <c r="AW148" s="13" t="s">
        <v>34</v>
      </c>
      <c r="AX148" s="13" t="s">
        <v>72</v>
      </c>
      <c r="AY148" s="249" t="s">
        <v>142</v>
      </c>
    </row>
    <row r="149" s="14" customFormat="1">
      <c r="A149" s="14"/>
      <c r="B149" s="250"/>
      <c r="C149" s="251"/>
      <c r="D149" s="240" t="s">
        <v>284</v>
      </c>
      <c r="E149" s="252" t="s">
        <v>19</v>
      </c>
      <c r="F149" s="253" t="s">
        <v>293</v>
      </c>
      <c r="G149" s="251"/>
      <c r="H149" s="254">
        <v>396.80999999999995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284</v>
      </c>
      <c r="AU149" s="260" t="s">
        <v>82</v>
      </c>
      <c r="AV149" s="14" t="s">
        <v>167</v>
      </c>
      <c r="AW149" s="14" t="s">
        <v>34</v>
      </c>
      <c r="AX149" s="14" t="s">
        <v>80</v>
      </c>
      <c r="AY149" s="260" t="s">
        <v>142</v>
      </c>
    </row>
    <row r="150" s="2" customFormat="1" ht="49.05" customHeight="1">
      <c r="A150" s="41"/>
      <c r="B150" s="42"/>
      <c r="C150" s="216" t="s">
        <v>253</v>
      </c>
      <c r="D150" s="216" t="s">
        <v>145</v>
      </c>
      <c r="E150" s="217" t="s">
        <v>914</v>
      </c>
      <c r="F150" s="218" t="s">
        <v>915</v>
      </c>
      <c r="G150" s="219" t="s">
        <v>576</v>
      </c>
      <c r="H150" s="220">
        <v>396.81</v>
      </c>
      <c r="I150" s="221"/>
      <c r="J150" s="222">
        <f>ROUND(I150*H150,2)</f>
        <v>0</v>
      </c>
      <c r="K150" s="218" t="s">
        <v>149</v>
      </c>
      <c r="L150" s="47"/>
      <c r="M150" s="223" t="s">
        <v>19</v>
      </c>
      <c r="N150" s="224" t="s">
        <v>43</v>
      </c>
      <c r="O150" s="87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7" t="s">
        <v>167</v>
      </c>
      <c r="AT150" s="227" t="s">
        <v>145</v>
      </c>
      <c r="AU150" s="227" t="s">
        <v>82</v>
      </c>
      <c r="AY150" s="20" t="s">
        <v>142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80</v>
      </c>
      <c r="BK150" s="228">
        <f>ROUND(I150*H150,2)</f>
        <v>0</v>
      </c>
      <c r="BL150" s="20" t="s">
        <v>167</v>
      </c>
      <c r="BM150" s="227" t="s">
        <v>916</v>
      </c>
    </row>
    <row r="151" s="2" customFormat="1">
      <c r="A151" s="41"/>
      <c r="B151" s="42"/>
      <c r="C151" s="43"/>
      <c r="D151" s="229" t="s">
        <v>152</v>
      </c>
      <c r="E151" s="43"/>
      <c r="F151" s="230" t="s">
        <v>917</v>
      </c>
      <c r="G151" s="43"/>
      <c r="H151" s="43"/>
      <c r="I151" s="231"/>
      <c r="J151" s="43"/>
      <c r="K151" s="43"/>
      <c r="L151" s="47"/>
      <c r="M151" s="232"/>
      <c r="N151" s="233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152</v>
      </c>
      <c r="AU151" s="20" t="s">
        <v>82</v>
      </c>
    </row>
    <row r="152" s="13" customFormat="1">
      <c r="A152" s="13"/>
      <c r="B152" s="238"/>
      <c r="C152" s="239"/>
      <c r="D152" s="240" t="s">
        <v>284</v>
      </c>
      <c r="E152" s="241" t="s">
        <v>19</v>
      </c>
      <c r="F152" s="242" t="s">
        <v>891</v>
      </c>
      <c r="G152" s="239"/>
      <c r="H152" s="243">
        <v>293.75999999999999</v>
      </c>
      <c r="I152" s="244"/>
      <c r="J152" s="239"/>
      <c r="K152" s="239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284</v>
      </c>
      <c r="AU152" s="249" t="s">
        <v>82</v>
      </c>
      <c r="AV152" s="13" t="s">
        <v>82</v>
      </c>
      <c r="AW152" s="13" t="s">
        <v>34</v>
      </c>
      <c r="AX152" s="13" t="s">
        <v>72</v>
      </c>
      <c r="AY152" s="249" t="s">
        <v>142</v>
      </c>
    </row>
    <row r="153" s="13" customFormat="1">
      <c r="A153" s="13"/>
      <c r="B153" s="238"/>
      <c r="C153" s="239"/>
      <c r="D153" s="240" t="s">
        <v>284</v>
      </c>
      <c r="E153" s="241" t="s">
        <v>19</v>
      </c>
      <c r="F153" s="242" t="s">
        <v>892</v>
      </c>
      <c r="G153" s="239"/>
      <c r="H153" s="243">
        <v>25.649999999999999</v>
      </c>
      <c r="I153" s="244"/>
      <c r="J153" s="239"/>
      <c r="K153" s="239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284</v>
      </c>
      <c r="AU153" s="249" t="s">
        <v>82</v>
      </c>
      <c r="AV153" s="13" t="s">
        <v>82</v>
      </c>
      <c r="AW153" s="13" t="s">
        <v>34</v>
      </c>
      <c r="AX153" s="13" t="s">
        <v>72</v>
      </c>
      <c r="AY153" s="249" t="s">
        <v>142</v>
      </c>
    </row>
    <row r="154" s="13" customFormat="1">
      <c r="A154" s="13"/>
      <c r="B154" s="238"/>
      <c r="C154" s="239"/>
      <c r="D154" s="240" t="s">
        <v>284</v>
      </c>
      <c r="E154" s="241" t="s">
        <v>19</v>
      </c>
      <c r="F154" s="242" t="s">
        <v>874</v>
      </c>
      <c r="G154" s="239"/>
      <c r="H154" s="243">
        <v>77.400000000000006</v>
      </c>
      <c r="I154" s="244"/>
      <c r="J154" s="239"/>
      <c r="K154" s="239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284</v>
      </c>
      <c r="AU154" s="249" t="s">
        <v>82</v>
      </c>
      <c r="AV154" s="13" t="s">
        <v>82</v>
      </c>
      <c r="AW154" s="13" t="s">
        <v>34</v>
      </c>
      <c r="AX154" s="13" t="s">
        <v>72</v>
      </c>
      <c r="AY154" s="249" t="s">
        <v>142</v>
      </c>
    </row>
    <row r="155" s="14" customFormat="1">
      <c r="A155" s="14"/>
      <c r="B155" s="250"/>
      <c r="C155" s="251"/>
      <c r="D155" s="240" t="s">
        <v>284</v>
      </c>
      <c r="E155" s="252" t="s">
        <v>19</v>
      </c>
      <c r="F155" s="253" t="s">
        <v>293</v>
      </c>
      <c r="G155" s="251"/>
      <c r="H155" s="254">
        <v>396.80999999999995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0" t="s">
        <v>284</v>
      </c>
      <c r="AU155" s="260" t="s">
        <v>82</v>
      </c>
      <c r="AV155" s="14" t="s">
        <v>167</v>
      </c>
      <c r="AW155" s="14" t="s">
        <v>34</v>
      </c>
      <c r="AX155" s="14" t="s">
        <v>80</v>
      </c>
      <c r="AY155" s="260" t="s">
        <v>142</v>
      </c>
    </row>
    <row r="156" s="12" customFormat="1" ht="22.8" customHeight="1">
      <c r="A156" s="12"/>
      <c r="B156" s="200"/>
      <c r="C156" s="201"/>
      <c r="D156" s="202" t="s">
        <v>71</v>
      </c>
      <c r="E156" s="214" t="s">
        <v>789</v>
      </c>
      <c r="F156" s="214" t="s">
        <v>790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SUM(P157:P158)</f>
        <v>0</v>
      </c>
      <c r="Q156" s="208"/>
      <c r="R156" s="209">
        <f>SUM(R157:R158)</f>
        <v>0</v>
      </c>
      <c r="S156" s="208"/>
      <c r="T156" s="210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80</v>
      </c>
      <c r="AT156" s="212" t="s">
        <v>71</v>
      </c>
      <c r="AU156" s="212" t="s">
        <v>80</v>
      </c>
      <c r="AY156" s="211" t="s">
        <v>142</v>
      </c>
      <c r="BK156" s="213">
        <f>SUM(BK157:BK158)</f>
        <v>0</v>
      </c>
    </row>
    <row r="157" s="2" customFormat="1" ht="37.8" customHeight="1">
      <c r="A157" s="41"/>
      <c r="B157" s="42"/>
      <c r="C157" s="216" t="s">
        <v>258</v>
      </c>
      <c r="D157" s="216" t="s">
        <v>145</v>
      </c>
      <c r="E157" s="217" t="s">
        <v>918</v>
      </c>
      <c r="F157" s="218" t="s">
        <v>919</v>
      </c>
      <c r="G157" s="219" t="s">
        <v>320</v>
      </c>
      <c r="H157" s="220">
        <v>0.0080000000000000002</v>
      </c>
      <c r="I157" s="221"/>
      <c r="J157" s="222">
        <f>ROUND(I157*H157,2)</f>
        <v>0</v>
      </c>
      <c r="K157" s="218" t="s">
        <v>149</v>
      </c>
      <c r="L157" s="47"/>
      <c r="M157" s="223" t="s">
        <v>19</v>
      </c>
      <c r="N157" s="224" t="s">
        <v>43</v>
      </c>
      <c r="O157" s="87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7" t="s">
        <v>167</v>
      </c>
      <c r="AT157" s="227" t="s">
        <v>145</v>
      </c>
      <c r="AU157" s="227" t="s">
        <v>82</v>
      </c>
      <c r="AY157" s="20" t="s">
        <v>142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80</v>
      </c>
      <c r="BK157" s="228">
        <f>ROUND(I157*H157,2)</f>
        <v>0</v>
      </c>
      <c r="BL157" s="20" t="s">
        <v>167</v>
      </c>
      <c r="BM157" s="227" t="s">
        <v>920</v>
      </c>
    </row>
    <row r="158" s="2" customFormat="1">
      <c r="A158" s="41"/>
      <c r="B158" s="42"/>
      <c r="C158" s="43"/>
      <c r="D158" s="229" t="s">
        <v>152</v>
      </c>
      <c r="E158" s="43"/>
      <c r="F158" s="230" t="s">
        <v>921</v>
      </c>
      <c r="G158" s="43"/>
      <c r="H158" s="43"/>
      <c r="I158" s="231"/>
      <c r="J158" s="43"/>
      <c r="K158" s="43"/>
      <c r="L158" s="47"/>
      <c r="M158" s="234"/>
      <c r="N158" s="235"/>
      <c r="O158" s="236"/>
      <c r="P158" s="236"/>
      <c r="Q158" s="236"/>
      <c r="R158" s="236"/>
      <c r="S158" s="236"/>
      <c r="T158" s="237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152</v>
      </c>
      <c r="AU158" s="20" t="s">
        <v>82</v>
      </c>
    </row>
    <row r="159" s="2" customFormat="1" ht="6.96" customHeight="1">
      <c r="A159" s="41"/>
      <c r="B159" s="62"/>
      <c r="C159" s="63"/>
      <c r="D159" s="63"/>
      <c r="E159" s="63"/>
      <c r="F159" s="63"/>
      <c r="G159" s="63"/>
      <c r="H159" s="63"/>
      <c r="I159" s="63"/>
      <c r="J159" s="63"/>
      <c r="K159" s="63"/>
      <c r="L159" s="47"/>
      <c r="M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</row>
  </sheetData>
  <sheetProtection sheet="1" autoFilter="0" formatColumns="0" formatRows="0" objects="1" scenarios="1" spinCount="100000" saltValue="1OzCGoO7gAR72BGT+u6ZfWv1IV4bD+WfNuFSduwaXg1iHEpNO5ph4ParuPmY55y4hR6fIpJ8VcX0PN2rdcfSEQ==" hashValue="ro1+Os0Wne5slu56yO7577lMZxXmXdtQS7fY+g0vJO0yRkYmb4MQPKqefSmx6TvxO5pPGJGCHYlxiw6cfcIYLA==" algorithmName="SHA-512" password="CC35"/>
  <autoFilter ref="C93:K15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hyperlinks>
    <hyperlink ref="F98" r:id="rId1" display="https://podminky.urs.cz/item/CS_URS_2025_01/162251102"/>
    <hyperlink ref="F101" r:id="rId2" display="https://podminky.urs.cz/item/CS_URS_2025_01/167151101"/>
    <hyperlink ref="F104" r:id="rId3" display="https://podminky.urs.cz/item/CS_URS_2025_01/174151101"/>
    <hyperlink ref="F112" r:id="rId4" display="https://podminky.urs.cz/item/CS_URS_2025_01/181111111"/>
    <hyperlink ref="F115" r:id="rId5" display="https://podminky.urs.cz/item/CS_URS_2025_01/181351003"/>
    <hyperlink ref="F125" r:id="rId6" display="https://podminky.urs.cz/item/CS_URS_2025_01/181411131"/>
    <hyperlink ref="F133" r:id="rId7" display="https://podminky.urs.cz/item/CS_URS_2025_01/183402121"/>
    <hyperlink ref="F136" r:id="rId8" display="https://podminky.urs.cz/item/CS_URS_2025_01/183403141"/>
    <hyperlink ref="F139" r:id="rId9" display="https://podminky.urs.cz/item/CS_URS_2025_01/183403153"/>
    <hyperlink ref="F145" r:id="rId10" display="https://podminky.urs.cz/item/CS_URS_2025_01/183403161"/>
    <hyperlink ref="F151" r:id="rId11" display="https://podminky.urs.cz/item/CS_URS_2025_01/184813511"/>
    <hyperlink ref="F158" r:id="rId12" display="https://podminky.urs.cz/item/CS_URS_2025_01/9982314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110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82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26.25" customHeight="1">
      <c r="B7" s="23"/>
      <c r="E7" s="147" t="str">
        <f>'Rekapitulace stavby'!K6</f>
        <v>Stavební úpravy a osdtranění části stavby č.p. 3044, ul. Generála Svobody Varnsdorf</v>
      </c>
      <c r="F7" s="146"/>
      <c r="G7" s="146"/>
      <c r="H7" s="146"/>
      <c r="L7" s="23"/>
    </row>
    <row r="8">
      <c r="B8" s="23"/>
      <c r="D8" s="146" t="s">
        <v>114</v>
      </c>
      <c r="L8" s="23"/>
    </row>
    <row r="9" s="1" customFormat="1" ht="16.5" customHeight="1">
      <c r="B9" s="23"/>
      <c r="E9" s="147" t="s">
        <v>525</v>
      </c>
      <c r="F9" s="1"/>
      <c r="G9" s="1"/>
      <c r="H9" s="1"/>
      <c r="L9" s="23"/>
    </row>
    <row r="10" s="1" customFormat="1" ht="12" customHeight="1">
      <c r="B10" s="23"/>
      <c r="D10" s="146" t="s">
        <v>185</v>
      </c>
      <c r="L10" s="23"/>
    </row>
    <row r="11" s="2" customFormat="1" ht="16.5" customHeight="1">
      <c r="A11" s="41"/>
      <c r="B11" s="47"/>
      <c r="C11" s="41"/>
      <c r="D11" s="41"/>
      <c r="E11" s="159" t="s">
        <v>856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857</v>
      </c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49" t="s">
        <v>922</v>
      </c>
      <c r="F13" s="41"/>
      <c r="G13" s="41"/>
      <c r="H13" s="41"/>
      <c r="I13" s="41"/>
      <c r="J13" s="41"/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19</v>
      </c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21</v>
      </c>
      <c r="E16" s="41"/>
      <c r="F16" s="136" t="s">
        <v>22</v>
      </c>
      <c r="G16" s="41"/>
      <c r="H16" s="41"/>
      <c r="I16" s="146" t="s">
        <v>23</v>
      </c>
      <c r="J16" s="150" t="str">
        <f>'Rekapitulace stavby'!AN8</f>
        <v>17. 12. 2024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25</v>
      </c>
      <c r="E18" s="41"/>
      <c r="F18" s="41"/>
      <c r="G18" s="41"/>
      <c r="H18" s="41"/>
      <c r="I18" s="146" t="s">
        <v>26</v>
      </c>
      <c r="J18" s="136" t="s">
        <v>27</v>
      </c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28</v>
      </c>
      <c r="F19" s="41"/>
      <c r="G19" s="41"/>
      <c r="H19" s="41"/>
      <c r="I19" s="146" t="s">
        <v>29</v>
      </c>
      <c r="J19" s="136" t="s">
        <v>19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30</v>
      </c>
      <c r="E21" s="41"/>
      <c r="F21" s="41"/>
      <c r="G21" s="41"/>
      <c r="H21" s="41"/>
      <c r="I21" s="146" t="s">
        <v>26</v>
      </c>
      <c r="J21" s="36" t="str">
        <f>'Rekapitulace stavby'!AN13</f>
        <v>Vyplň údaj</v>
      </c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stavby'!E14</f>
        <v>Vyplň údaj</v>
      </c>
      <c r="F22" s="136"/>
      <c r="G22" s="136"/>
      <c r="H22" s="136"/>
      <c r="I22" s="146" t="s">
        <v>29</v>
      </c>
      <c r="J22" s="36" t="str">
        <f>'Rekapitulace stavby'!AN14</f>
        <v>Vyplň údaj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32</v>
      </c>
      <c r="E24" s="41"/>
      <c r="F24" s="41"/>
      <c r="G24" s="41"/>
      <c r="H24" s="41"/>
      <c r="I24" s="146" t="s">
        <v>26</v>
      </c>
      <c r="J24" s="136" t="s">
        <v>19</v>
      </c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33</v>
      </c>
      <c r="F25" s="41"/>
      <c r="G25" s="41"/>
      <c r="H25" s="41"/>
      <c r="I25" s="146" t="s">
        <v>29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35</v>
      </c>
      <c r="E27" s="41"/>
      <c r="F27" s="41"/>
      <c r="G27" s="41"/>
      <c r="H27" s="41"/>
      <c r="I27" s="146" t="s">
        <v>26</v>
      </c>
      <c r="J27" s="136" t="s">
        <v>19</v>
      </c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33</v>
      </c>
      <c r="F28" s="41"/>
      <c r="G28" s="41"/>
      <c r="H28" s="41"/>
      <c r="I28" s="146" t="s">
        <v>29</v>
      </c>
      <c r="J28" s="136" t="s">
        <v>19</v>
      </c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36</v>
      </c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6" t="s">
        <v>38</v>
      </c>
      <c r="E34" s="41"/>
      <c r="F34" s="41"/>
      <c r="G34" s="41"/>
      <c r="H34" s="41"/>
      <c r="I34" s="41"/>
      <c r="J34" s="157">
        <f>ROUND(J94, 2)</f>
        <v>0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5"/>
      <c r="E35" s="155"/>
      <c r="F35" s="155"/>
      <c r="G35" s="155"/>
      <c r="H35" s="155"/>
      <c r="I35" s="155"/>
      <c r="J35" s="155"/>
      <c r="K35" s="155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8" t="s">
        <v>40</v>
      </c>
      <c r="G36" s="41"/>
      <c r="H36" s="41"/>
      <c r="I36" s="158" t="s">
        <v>39</v>
      </c>
      <c r="J36" s="158" t="s">
        <v>41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59" t="s">
        <v>42</v>
      </c>
      <c r="E37" s="146" t="s">
        <v>43</v>
      </c>
      <c r="F37" s="160">
        <f>ROUND((SUM(BE94:BE147)),  2)</f>
        <v>0</v>
      </c>
      <c r="G37" s="41"/>
      <c r="H37" s="41"/>
      <c r="I37" s="161">
        <v>0.20999999999999999</v>
      </c>
      <c r="J37" s="160">
        <f>ROUND(((SUM(BE94:BE147))*I37),  2)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44</v>
      </c>
      <c r="F38" s="160">
        <f>ROUND((SUM(BF94:BF147)),  2)</f>
        <v>0</v>
      </c>
      <c r="G38" s="41"/>
      <c r="H38" s="41"/>
      <c r="I38" s="161">
        <v>0.12</v>
      </c>
      <c r="J38" s="160">
        <f>ROUND(((SUM(BF94:BF147))*I38),  2)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45</v>
      </c>
      <c r="F39" s="160">
        <f>ROUND((SUM(BG94:BG147)),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46</v>
      </c>
      <c r="F40" s="160">
        <f>ROUND((SUM(BH94:BH147)),  2)</f>
        <v>0</v>
      </c>
      <c r="G40" s="41"/>
      <c r="H40" s="41"/>
      <c r="I40" s="161">
        <v>0.12</v>
      </c>
      <c r="J40" s="160">
        <f>0</f>
        <v>0</v>
      </c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47</v>
      </c>
      <c r="F41" s="160">
        <f>ROUND((SUM(BI94:BI147)),  2)</f>
        <v>0</v>
      </c>
      <c r="G41" s="41"/>
      <c r="H41" s="41"/>
      <c r="I41" s="161">
        <v>0</v>
      </c>
      <c r="J41" s="160">
        <f>0</f>
        <v>0</v>
      </c>
      <c r="K41" s="41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48</v>
      </c>
      <c r="E43" s="164"/>
      <c r="F43" s="164"/>
      <c r="G43" s="165" t="s">
        <v>49</v>
      </c>
      <c r="H43" s="166" t="s">
        <v>50</v>
      </c>
      <c r="I43" s="164"/>
      <c r="J43" s="167">
        <f>SUM(J34:J41)</f>
        <v>0</v>
      </c>
      <c r="K43" s="168"/>
      <c r="L43" s="148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26.25" customHeight="1">
      <c r="A52" s="41"/>
      <c r="B52" s="42"/>
      <c r="C52" s="43"/>
      <c r="D52" s="43"/>
      <c r="E52" s="173" t="str">
        <f>E7</f>
        <v>Stavební úpravy a osdtranění části stavby č.p. 3044, ul. Generála Svobody Varnsdorf</v>
      </c>
      <c r="F52" s="35"/>
      <c r="G52" s="35"/>
      <c r="H52" s="35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114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525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185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296" t="s">
        <v>856</v>
      </c>
      <c r="F56" s="43"/>
      <c r="G56" s="43"/>
      <c r="H56" s="43"/>
      <c r="I56" s="43"/>
      <c r="J56" s="43"/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857</v>
      </c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SO 02.2.2 - Část stavby C</v>
      </c>
      <c r="F58" s="43"/>
      <c r="G58" s="43"/>
      <c r="H58" s="43"/>
      <c r="I58" s="43"/>
      <c r="J58" s="43"/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>st.p.č.k. 2530, k.ú. Varnsdorf</v>
      </c>
      <c r="G60" s="43"/>
      <c r="H60" s="43"/>
      <c r="I60" s="35" t="s">
        <v>23</v>
      </c>
      <c r="J60" s="75" t="str">
        <f>IF(J16="","",J16)</f>
        <v>17. 12. 2024</v>
      </c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25</v>
      </c>
      <c r="D62" s="43"/>
      <c r="E62" s="43"/>
      <c r="F62" s="30" t="str">
        <f>E19</f>
        <v>Město Varnsdorf</v>
      </c>
      <c r="G62" s="43"/>
      <c r="H62" s="43"/>
      <c r="I62" s="35" t="s">
        <v>32</v>
      </c>
      <c r="J62" s="39" t="str">
        <f>E25</f>
        <v>Pavel Hruška</v>
      </c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30</v>
      </c>
      <c r="D63" s="43"/>
      <c r="E63" s="43"/>
      <c r="F63" s="30" t="str">
        <f>IF(E22="","",E22)</f>
        <v>Vyplň údaj</v>
      </c>
      <c r="G63" s="43"/>
      <c r="H63" s="43"/>
      <c r="I63" s="35" t="s">
        <v>35</v>
      </c>
      <c r="J63" s="39" t="str">
        <f>E28</f>
        <v>Pavel Hruška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8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4" t="s">
        <v>117</v>
      </c>
      <c r="D65" s="175"/>
      <c r="E65" s="175"/>
      <c r="F65" s="175"/>
      <c r="G65" s="175"/>
      <c r="H65" s="175"/>
      <c r="I65" s="175"/>
      <c r="J65" s="176" t="s">
        <v>118</v>
      </c>
      <c r="K65" s="175"/>
      <c r="L65" s="14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7" t="s">
        <v>70</v>
      </c>
      <c r="D67" s="43"/>
      <c r="E67" s="43"/>
      <c r="F67" s="43"/>
      <c r="G67" s="43"/>
      <c r="H67" s="43"/>
      <c r="I67" s="43"/>
      <c r="J67" s="105">
        <f>J94</f>
        <v>0</v>
      </c>
      <c r="K67" s="43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119</v>
      </c>
    </row>
    <row r="68" s="9" customFormat="1" ht="24.96" customHeight="1">
      <c r="A68" s="9"/>
      <c r="B68" s="178"/>
      <c r="C68" s="179"/>
      <c r="D68" s="180" t="s">
        <v>187</v>
      </c>
      <c r="E68" s="181"/>
      <c r="F68" s="181"/>
      <c r="G68" s="181"/>
      <c r="H68" s="181"/>
      <c r="I68" s="181"/>
      <c r="J68" s="182">
        <f>J95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8"/>
      <c r="D69" s="185" t="s">
        <v>188</v>
      </c>
      <c r="E69" s="186"/>
      <c r="F69" s="186"/>
      <c r="G69" s="186"/>
      <c r="H69" s="186"/>
      <c r="I69" s="186"/>
      <c r="J69" s="187">
        <f>J96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8"/>
      <c r="D70" s="185" t="s">
        <v>530</v>
      </c>
      <c r="E70" s="186"/>
      <c r="F70" s="186"/>
      <c r="G70" s="186"/>
      <c r="H70" s="186"/>
      <c r="I70" s="186"/>
      <c r="J70" s="187">
        <f>J145</f>
        <v>0</v>
      </c>
      <c r="K70" s="128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127</v>
      </c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6.25" customHeight="1">
      <c r="A80" s="41"/>
      <c r="B80" s="42"/>
      <c r="C80" s="43"/>
      <c r="D80" s="43"/>
      <c r="E80" s="173" t="str">
        <f>E7</f>
        <v>Stavební úpravy a osdtranění části stavby č.p. 3044, ul. Generála Svobody Varnsdorf</v>
      </c>
      <c r="F80" s="35"/>
      <c r="G80" s="35"/>
      <c r="H80" s="35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" customFormat="1" ht="12" customHeight="1">
      <c r="B81" s="24"/>
      <c r="C81" s="35" t="s">
        <v>114</v>
      </c>
      <c r="D81" s="25"/>
      <c r="E81" s="25"/>
      <c r="F81" s="25"/>
      <c r="G81" s="25"/>
      <c r="H81" s="25"/>
      <c r="I81" s="25"/>
      <c r="J81" s="25"/>
      <c r="K81" s="25"/>
      <c r="L81" s="23"/>
    </row>
    <row r="82" s="1" customFormat="1" ht="16.5" customHeight="1">
      <c r="B82" s="24"/>
      <c r="C82" s="25"/>
      <c r="D82" s="25"/>
      <c r="E82" s="173" t="s">
        <v>525</v>
      </c>
      <c r="F82" s="25"/>
      <c r="G82" s="25"/>
      <c r="H82" s="25"/>
      <c r="I82" s="25"/>
      <c r="J82" s="25"/>
      <c r="K82" s="25"/>
      <c r="L82" s="23"/>
    </row>
    <row r="83" s="1" customFormat="1" ht="12" customHeight="1">
      <c r="B83" s="24"/>
      <c r="C83" s="35" t="s">
        <v>185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2" customFormat="1" ht="16.5" customHeight="1">
      <c r="A84" s="41"/>
      <c r="B84" s="42"/>
      <c r="C84" s="43"/>
      <c r="D84" s="43"/>
      <c r="E84" s="296" t="s">
        <v>856</v>
      </c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857</v>
      </c>
      <c r="D85" s="43"/>
      <c r="E85" s="43"/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E13</f>
        <v>SO 02.2.2 - Část stavby C</v>
      </c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21</v>
      </c>
      <c r="D88" s="43"/>
      <c r="E88" s="43"/>
      <c r="F88" s="30" t="str">
        <f>F16</f>
        <v>st.p.č.k. 2530, k.ú. Varnsdorf</v>
      </c>
      <c r="G88" s="43"/>
      <c r="H88" s="43"/>
      <c r="I88" s="35" t="s">
        <v>23</v>
      </c>
      <c r="J88" s="75" t="str">
        <f>IF(J16="","",J16)</f>
        <v>17. 12. 2024</v>
      </c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25</v>
      </c>
      <c r="D90" s="43"/>
      <c r="E90" s="43"/>
      <c r="F90" s="30" t="str">
        <f>E19</f>
        <v>Město Varnsdorf</v>
      </c>
      <c r="G90" s="43"/>
      <c r="H90" s="43"/>
      <c r="I90" s="35" t="s">
        <v>32</v>
      </c>
      <c r="J90" s="39" t="str">
        <f>E25</f>
        <v>Pavel Hruška</v>
      </c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30</v>
      </c>
      <c r="D91" s="43"/>
      <c r="E91" s="43"/>
      <c r="F91" s="30" t="str">
        <f>IF(E22="","",E22)</f>
        <v>Vyplň údaj</v>
      </c>
      <c r="G91" s="43"/>
      <c r="H91" s="43"/>
      <c r="I91" s="35" t="s">
        <v>35</v>
      </c>
      <c r="J91" s="39" t="str">
        <f>E28</f>
        <v>Pavel Hruška</v>
      </c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9"/>
      <c r="B93" s="190"/>
      <c r="C93" s="191" t="s">
        <v>128</v>
      </c>
      <c r="D93" s="192" t="s">
        <v>57</v>
      </c>
      <c r="E93" s="192" t="s">
        <v>53</v>
      </c>
      <c r="F93" s="192" t="s">
        <v>54</v>
      </c>
      <c r="G93" s="192" t="s">
        <v>129</v>
      </c>
      <c r="H93" s="192" t="s">
        <v>130</v>
      </c>
      <c r="I93" s="192" t="s">
        <v>131</v>
      </c>
      <c r="J93" s="192" t="s">
        <v>118</v>
      </c>
      <c r="K93" s="193" t="s">
        <v>132</v>
      </c>
      <c r="L93" s="194"/>
      <c r="M93" s="95" t="s">
        <v>19</v>
      </c>
      <c r="N93" s="96" t="s">
        <v>42</v>
      </c>
      <c r="O93" s="96" t="s">
        <v>133</v>
      </c>
      <c r="P93" s="96" t="s">
        <v>134</v>
      </c>
      <c r="Q93" s="96" t="s">
        <v>135</v>
      </c>
      <c r="R93" s="96" t="s">
        <v>136</v>
      </c>
      <c r="S93" s="96" t="s">
        <v>137</v>
      </c>
      <c r="T93" s="97" t="s">
        <v>138</v>
      </c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="2" customFormat="1" ht="22.8" customHeight="1">
      <c r="A94" s="41"/>
      <c r="B94" s="42"/>
      <c r="C94" s="102" t="s">
        <v>139</v>
      </c>
      <c r="D94" s="43"/>
      <c r="E94" s="43"/>
      <c r="F94" s="43"/>
      <c r="G94" s="43"/>
      <c r="H94" s="43"/>
      <c r="I94" s="43"/>
      <c r="J94" s="195">
        <f>BK94</f>
        <v>0</v>
      </c>
      <c r="K94" s="43"/>
      <c r="L94" s="47"/>
      <c r="M94" s="98"/>
      <c r="N94" s="196"/>
      <c r="O94" s="99"/>
      <c r="P94" s="197">
        <f>P95</f>
        <v>0</v>
      </c>
      <c r="Q94" s="99"/>
      <c r="R94" s="197">
        <f>R95</f>
        <v>0.0027409999999999999</v>
      </c>
      <c r="S94" s="99"/>
      <c r="T94" s="198">
        <f>T95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71</v>
      </c>
      <c r="AU94" s="20" t="s">
        <v>119</v>
      </c>
      <c r="BK94" s="199">
        <f>BK95</f>
        <v>0</v>
      </c>
    </row>
    <row r="95" s="12" customFormat="1" ht="25.92" customHeight="1">
      <c r="A95" s="12"/>
      <c r="B95" s="200"/>
      <c r="C95" s="201"/>
      <c r="D95" s="202" t="s">
        <v>71</v>
      </c>
      <c r="E95" s="203" t="s">
        <v>191</v>
      </c>
      <c r="F95" s="203" t="s">
        <v>192</v>
      </c>
      <c r="G95" s="201"/>
      <c r="H95" s="201"/>
      <c r="I95" s="204"/>
      <c r="J95" s="205">
        <f>BK95</f>
        <v>0</v>
      </c>
      <c r="K95" s="201"/>
      <c r="L95" s="206"/>
      <c r="M95" s="207"/>
      <c r="N95" s="208"/>
      <c r="O95" s="208"/>
      <c r="P95" s="209">
        <f>P96+P145</f>
        <v>0</v>
      </c>
      <c r="Q95" s="208"/>
      <c r="R95" s="209">
        <f>R96+R145</f>
        <v>0.0027409999999999999</v>
      </c>
      <c r="S95" s="208"/>
      <c r="T95" s="210">
        <f>T96+T145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80</v>
      </c>
      <c r="AT95" s="212" t="s">
        <v>71</v>
      </c>
      <c r="AU95" s="212" t="s">
        <v>72</v>
      </c>
      <c r="AY95" s="211" t="s">
        <v>142</v>
      </c>
      <c r="BK95" s="213">
        <f>BK96+BK145</f>
        <v>0</v>
      </c>
    </row>
    <row r="96" s="12" customFormat="1" ht="22.8" customHeight="1">
      <c r="A96" s="12"/>
      <c r="B96" s="200"/>
      <c r="C96" s="201"/>
      <c r="D96" s="202" t="s">
        <v>71</v>
      </c>
      <c r="E96" s="214" t="s">
        <v>80</v>
      </c>
      <c r="F96" s="214" t="s">
        <v>193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SUM(P97:P144)</f>
        <v>0</v>
      </c>
      <c r="Q96" s="208"/>
      <c r="R96" s="209">
        <f>SUM(R97:R144)</f>
        <v>0.0027409999999999999</v>
      </c>
      <c r="S96" s="208"/>
      <c r="T96" s="210">
        <f>SUM(T97:T144)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80</v>
      </c>
      <c r="AT96" s="212" t="s">
        <v>71</v>
      </c>
      <c r="AU96" s="212" t="s">
        <v>80</v>
      </c>
      <c r="AY96" s="211" t="s">
        <v>142</v>
      </c>
      <c r="BK96" s="213">
        <f>SUM(BK97:BK144)</f>
        <v>0</v>
      </c>
    </row>
    <row r="97" s="2" customFormat="1" ht="62.7" customHeight="1">
      <c r="A97" s="41"/>
      <c r="B97" s="42"/>
      <c r="C97" s="216" t="s">
        <v>80</v>
      </c>
      <c r="D97" s="216" t="s">
        <v>145</v>
      </c>
      <c r="E97" s="217" t="s">
        <v>294</v>
      </c>
      <c r="F97" s="218" t="s">
        <v>295</v>
      </c>
      <c r="G97" s="219" t="s">
        <v>281</v>
      </c>
      <c r="H97" s="220">
        <v>22.443000000000001</v>
      </c>
      <c r="I97" s="221"/>
      <c r="J97" s="222">
        <f>ROUND(I97*H97,2)</f>
        <v>0</v>
      </c>
      <c r="K97" s="218" t="s">
        <v>149</v>
      </c>
      <c r="L97" s="47"/>
      <c r="M97" s="223" t="s">
        <v>19</v>
      </c>
      <c r="N97" s="224" t="s">
        <v>43</v>
      </c>
      <c r="O97" s="87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7" t="s">
        <v>167</v>
      </c>
      <c r="AT97" s="227" t="s">
        <v>145</v>
      </c>
      <c r="AU97" s="227" t="s">
        <v>82</v>
      </c>
      <c r="AY97" s="20" t="s">
        <v>142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80</v>
      </c>
      <c r="BK97" s="228">
        <f>ROUND(I97*H97,2)</f>
        <v>0</v>
      </c>
      <c r="BL97" s="20" t="s">
        <v>167</v>
      </c>
      <c r="BM97" s="227" t="s">
        <v>923</v>
      </c>
    </row>
    <row r="98" s="2" customFormat="1">
      <c r="A98" s="41"/>
      <c r="B98" s="42"/>
      <c r="C98" s="43"/>
      <c r="D98" s="229" t="s">
        <v>152</v>
      </c>
      <c r="E98" s="43"/>
      <c r="F98" s="230" t="s">
        <v>297</v>
      </c>
      <c r="G98" s="43"/>
      <c r="H98" s="43"/>
      <c r="I98" s="231"/>
      <c r="J98" s="43"/>
      <c r="K98" s="43"/>
      <c r="L98" s="47"/>
      <c r="M98" s="232"/>
      <c r="N98" s="233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152</v>
      </c>
      <c r="AU98" s="20" t="s">
        <v>82</v>
      </c>
    </row>
    <row r="99" s="13" customFormat="1">
      <c r="A99" s="13"/>
      <c r="B99" s="238"/>
      <c r="C99" s="239"/>
      <c r="D99" s="240" t="s">
        <v>284</v>
      </c>
      <c r="E99" s="241" t="s">
        <v>19</v>
      </c>
      <c r="F99" s="242" t="s">
        <v>924</v>
      </c>
      <c r="G99" s="239"/>
      <c r="H99" s="243">
        <v>22.443000000000001</v>
      </c>
      <c r="I99" s="244"/>
      <c r="J99" s="239"/>
      <c r="K99" s="239"/>
      <c r="L99" s="245"/>
      <c r="M99" s="246"/>
      <c r="N99" s="247"/>
      <c r="O99" s="247"/>
      <c r="P99" s="247"/>
      <c r="Q99" s="247"/>
      <c r="R99" s="247"/>
      <c r="S99" s="247"/>
      <c r="T99" s="24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9" t="s">
        <v>284</v>
      </c>
      <c r="AU99" s="249" t="s">
        <v>82</v>
      </c>
      <c r="AV99" s="13" t="s">
        <v>82</v>
      </c>
      <c r="AW99" s="13" t="s">
        <v>34</v>
      </c>
      <c r="AX99" s="13" t="s">
        <v>80</v>
      </c>
      <c r="AY99" s="249" t="s">
        <v>142</v>
      </c>
    </row>
    <row r="100" s="2" customFormat="1" ht="44.25" customHeight="1">
      <c r="A100" s="41"/>
      <c r="B100" s="42"/>
      <c r="C100" s="216" t="s">
        <v>82</v>
      </c>
      <c r="D100" s="216" t="s">
        <v>145</v>
      </c>
      <c r="E100" s="217" t="s">
        <v>434</v>
      </c>
      <c r="F100" s="218" t="s">
        <v>435</v>
      </c>
      <c r="G100" s="219" t="s">
        <v>281</v>
      </c>
      <c r="H100" s="220">
        <v>22.443000000000001</v>
      </c>
      <c r="I100" s="221"/>
      <c r="J100" s="222">
        <f>ROUND(I100*H100,2)</f>
        <v>0</v>
      </c>
      <c r="K100" s="218" t="s">
        <v>149</v>
      </c>
      <c r="L100" s="47"/>
      <c r="M100" s="223" t="s">
        <v>19</v>
      </c>
      <c r="N100" s="224" t="s">
        <v>43</v>
      </c>
      <c r="O100" s="87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7" t="s">
        <v>167</v>
      </c>
      <c r="AT100" s="227" t="s">
        <v>145</v>
      </c>
      <c r="AU100" s="227" t="s">
        <v>82</v>
      </c>
      <c r="AY100" s="20" t="s">
        <v>142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80</v>
      </c>
      <c r="BK100" s="228">
        <f>ROUND(I100*H100,2)</f>
        <v>0</v>
      </c>
      <c r="BL100" s="20" t="s">
        <v>167</v>
      </c>
      <c r="BM100" s="227" t="s">
        <v>925</v>
      </c>
    </row>
    <row r="101" s="2" customFormat="1">
      <c r="A101" s="41"/>
      <c r="B101" s="42"/>
      <c r="C101" s="43"/>
      <c r="D101" s="229" t="s">
        <v>152</v>
      </c>
      <c r="E101" s="43"/>
      <c r="F101" s="230" t="s">
        <v>437</v>
      </c>
      <c r="G101" s="43"/>
      <c r="H101" s="43"/>
      <c r="I101" s="231"/>
      <c r="J101" s="43"/>
      <c r="K101" s="43"/>
      <c r="L101" s="47"/>
      <c r="M101" s="232"/>
      <c r="N101" s="23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152</v>
      </c>
      <c r="AU101" s="20" t="s">
        <v>82</v>
      </c>
    </row>
    <row r="102" s="13" customFormat="1">
      <c r="A102" s="13"/>
      <c r="B102" s="238"/>
      <c r="C102" s="239"/>
      <c r="D102" s="240" t="s">
        <v>284</v>
      </c>
      <c r="E102" s="241" t="s">
        <v>19</v>
      </c>
      <c r="F102" s="242" t="s">
        <v>924</v>
      </c>
      <c r="G102" s="239"/>
      <c r="H102" s="243">
        <v>22.443000000000001</v>
      </c>
      <c r="I102" s="244"/>
      <c r="J102" s="239"/>
      <c r="K102" s="239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284</v>
      </c>
      <c r="AU102" s="249" t="s">
        <v>82</v>
      </c>
      <c r="AV102" s="13" t="s">
        <v>82</v>
      </c>
      <c r="AW102" s="13" t="s">
        <v>34</v>
      </c>
      <c r="AX102" s="13" t="s">
        <v>80</v>
      </c>
      <c r="AY102" s="249" t="s">
        <v>142</v>
      </c>
    </row>
    <row r="103" s="2" customFormat="1" ht="44.25" customHeight="1">
      <c r="A103" s="41"/>
      <c r="B103" s="42"/>
      <c r="C103" s="216" t="s">
        <v>107</v>
      </c>
      <c r="D103" s="216" t="s">
        <v>145</v>
      </c>
      <c r="E103" s="217" t="s">
        <v>330</v>
      </c>
      <c r="F103" s="218" t="s">
        <v>331</v>
      </c>
      <c r="G103" s="219" t="s">
        <v>281</v>
      </c>
      <c r="H103" s="220">
        <v>9.1950000000000003</v>
      </c>
      <c r="I103" s="221"/>
      <c r="J103" s="222">
        <f>ROUND(I103*H103,2)</f>
        <v>0</v>
      </c>
      <c r="K103" s="218" t="s">
        <v>149</v>
      </c>
      <c r="L103" s="47"/>
      <c r="M103" s="223" t="s">
        <v>19</v>
      </c>
      <c r="N103" s="224" t="s">
        <v>43</v>
      </c>
      <c r="O103" s="87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7" t="s">
        <v>167</v>
      </c>
      <c r="AT103" s="227" t="s">
        <v>145</v>
      </c>
      <c r="AU103" s="227" t="s">
        <v>82</v>
      </c>
      <c r="AY103" s="20" t="s">
        <v>142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80</v>
      </c>
      <c r="BK103" s="228">
        <f>ROUND(I103*H103,2)</f>
        <v>0</v>
      </c>
      <c r="BL103" s="20" t="s">
        <v>167</v>
      </c>
      <c r="BM103" s="227" t="s">
        <v>926</v>
      </c>
    </row>
    <row r="104" s="2" customFormat="1">
      <c r="A104" s="41"/>
      <c r="B104" s="42"/>
      <c r="C104" s="43"/>
      <c r="D104" s="229" t="s">
        <v>152</v>
      </c>
      <c r="E104" s="43"/>
      <c r="F104" s="230" t="s">
        <v>333</v>
      </c>
      <c r="G104" s="43"/>
      <c r="H104" s="43"/>
      <c r="I104" s="231"/>
      <c r="J104" s="43"/>
      <c r="K104" s="43"/>
      <c r="L104" s="47"/>
      <c r="M104" s="232"/>
      <c r="N104" s="23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152</v>
      </c>
      <c r="AU104" s="20" t="s">
        <v>82</v>
      </c>
    </row>
    <row r="105" s="13" customFormat="1">
      <c r="A105" s="13"/>
      <c r="B105" s="238"/>
      <c r="C105" s="239"/>
      <c r="D105" s="240" t="s">
        <v>284</v>
      </c>
      <c r="E105" s="241" t="s">
        <v>19</v>
      </c>
      <c r="F105" s="242" t="s">
        <v>927</v>
      </c>
      <c r="G105" s="239"/>
      <c r="H105" s="243">
        <v>9.1950000000000003</v>
      </c>
      <c r="I105" s="244"/>
      <c r="J105" s="239"/>
      <c r="K105" s="239"/>
      <c r="L105" s="245"/>
      <c r="M105" s="246"/>
      <c r="N105" s="247"/>
      <c r="O105" s="247"/>
      <c r="P105" s="247"/>
      <c r="Q105" s="247"/>
      <c r="R105" s="247"/>
      <c r="S105" s="247"/>
      <c r="T105" s="24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9" t="s">
        <v>284</v>
      </c>
      <c r="AU105" s="249" t="s">
        <v>82</v>
      </c>
      <c r="AV105" s="13" t="s">
        <v>82</v>
      </c>
      <c r="AW105" s="13" t="s">
        <v>34</v>
      </c>
      <c r="AX105" s="13" t="s">
        <v>80</v>
      </c>
      <c r="AY105" s="249" t="s">
        <v>142</v>
      </c>
    </row>
    <row r="106" s="2" customFormat="1" ht="16.5" customHeight="1">
      <c r="A106" s="41"/>
      <c r="B106" s="42"/>
      <c r="C106" s="286" t="s">
        <v>167</v>
      </c>
      <c r="D106" s="286" t="s">
        <v>569</v>
      </c>
      <c r="E106" s="287" t="s">
        <v>866</v>
      </c>
      <c r="F106" s="288" t="s">
        <v>867</v>
      </c>
      <c r="G106" s="289" t="s">
        <v>320</v>
      </c>
      <c r="H106" s="290">
        <v>18.390000000000001</v>
      </c>
      <c r="I106" s="291"/>
      <c r="J106" s="292">
        <f>ROUND(I106*H106,2)</f>
        <v>0</v>
      </c>
      <c r="K106" s="288" t="s">
        <v>149</v>
      </c>
      <c r="L106" s="293"/>
      <c r="M106" s="294" t="s">
        <v>19</v>
      </c>
      <c r="N106" s="295" t="s">
        <v>43</v>
      </c>
      <c r="O106" s="87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7" t="s">
        <v>224</v>
      </c>
      <c r="AT106" s="227" t="s">
        <v>569</v>
      </c>
      <c r="AU106" s="227" t="s">
        <v>82</v>
      </c>
      <c r="AY106" s="20" t="s">
        <v>142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80</v>
      </c>
      <c r="BK106" s="228">
        <f>ROUND(I106*H106,2)</f>
        <v>0</v>
      </c>
      <c r="BL106" s="20" t="s">
        <v>167</v>
      </c>
      <c r="BM106" s="227" t="s">
        <v>928</v>
      </c>
    </row>
    <row r="107" s="13" customFormat="1">
      <c r="A107" s="13"/>
      <c r="B107" s="238"/>
      <c r="C107" s="239"/>
      <c r="D107" s="240" t="s">
        <v>284</v>
      </c>
      <c r="E107" s="239"/>
      <c r="F107" s="242" t="s">
        <v>929</v>
      </c>
      <c r="G107" s="239"/>
      <c r="H107" s="243">
        <v>18.390000000000001</v>
      </c>
      <c r="I107" s="244"/>
      <c r="J107" s="239"/>
      <c r="K107" s="239"/>
      <c r="L107" s="245"/>
      <c r="M107" s="246"/>
      <c r="N107" s="247"/>
      <c r="O107" s="247"/>
      <c r="P107" s="247"/>
      <c r="Q107" s="247"/>
      <c r="R107" s="247"/>
      <c r="S107" s="247"/>
      <c r="T107" s="24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9" t="s">
        <v>284</v>
      </c>
      <c r="AU107" s="249" t="s">
        <v>82</v>
      </c>
      <c r="AV107" s="13" t="s">
        <v>82</v>
      </c>
      <c r="AW107" s="13" t="s">
        <v>4</v>
      </c>
      <c r="AX107" s="13" t="s">
        <v>80</v>
      </c>
      <c r="AY107" s="249" t="s">
        <v>142</v>
      </c>
    </row>
    <row r="108" s="2" customFormat="1" ht="55.5" customHeight="1">
      <c r="A108" s="41"/>
      <c r="B108" s="42"/>
      <c r="C108" s="216" t="s">
        <v>141</v>
      </c>
      <c r="D108" s="216" t="s">
        <v>145</v>
      </c>
      <c r="E108" s="217" t="s">
        <v>870</v>
      </c>
      <c r="F108" s="218" t="s">
        <v>871</v>
      </c>
      <c r="G108" s="219" t="s">
        <v>576</v>
      </c>
      <c r="H108" s="220">
        <v>70.799999999999997</v>
      </c>
      <c r="I108" s="221"/>
      <c r="J108" s="222">
        <f>ROUND(I108*H108,2)</f>
        <v>0</v>
      </c>
      <c r="K108" s="218" t="s">
        <v>149</v>
      </c>
      <c r="L108" s="47"/>
      <c r="M108" s="223" t="s">
        <v>19</v>
      </c>
      <c r="N108" s="224" t="s">
        <v>43</v>
      </c>
      <c r="O108" s="87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7" t="s">
        <v>167</v>
      </c>
      <c r="AT108" s="227" t="s">
        <v>145</v>
      </c>
      <c r="AU108" s="227" t="s">
        <v>82</v>
      </c>
      <c r="AY108" s="20" t="s">
        <v>142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80</v>
      </c>
      <c r="BK108" s="228">
        <f>ROUND(I108*H108,2)</f>
        <v>0</v>
      </c>
      <c r="BL108" s="20" t="s">
        <v>167</v>
      </c>
      <c r="BM108" s="227" t="s">
        <v>930</v>
      </c>
    </row>
    <row r="109" s="2" customFormat="1">
      <c r="A109" s="41"/>
      <c r="B109" s="42"/>
      <c r="C109" s="43"/>
      <c r="D109" s="229" t="s">
        <v>152</v>
      </c>
      <c r="E109" s="43"/>
      <c r="F109" s="230" t="s">
        <v>873</v>
      </c>
      <c r="G109" s="43"/>
      <c r="H109" s="43"/>
      <c r="I109" s="231"/>
      <c r="J109" s="43"/>
      <c r="K109" s="43"/>
      <c r="L109" s="47"/>
      <c r="M109" s="232"/>
      <c r="N109" s="233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152</v>
      </c>
      <c r="AU109" s="20" t="s">
        <v>82</v>
      </c>
    </row>
    <row r="110" s="13" customFormat="1">
      <c r="A110" s="13"/>
      <c r="B110" s="238"/>
      <c r="C110" s="239"/>
      <c r="D110" s="240" t="s">
        <v>284</v>
      </c>
      <c r="E110" s="241" t="s">
        <v>19</v>
      </c>
      <c r="F110" s="242" t="s">
        <v>931</v>
      </c>
      <c r="G110" s="239"/>
      <c r="H110" s="243">
        <v>70.799999999999997</v>
      </c>
      <c r="I110" s="244"/>
      <c r="J110" s="239"/>
      <c r="K110" s="239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284</v>
      </c>
      <c r="AU110" s="249" t="s">
        <v>82</v>
      </c>
      <c r="AV110" s="13" t="s">
        <v>82</v>
      </c>
      <c r="AW110" s="13" t="s">
        <v>34</v>
      </c>
      <c r="AX110" s="13" t="s">
        <v>80</v>
      </c>
      <c r="AY110" s="249" t="s">
        <v>142</v>
      </c>
    </row>
    <row r="111" s="2" customFormat="1" ht="37.8" customHeight="1">
      <c r="A111" s="41"/>
      <c r="B111" s="42"/>
      <c r="C111" s="216" t="s">
        <v>179</v>
      </c>
      <c r="D111" s="216" t="s">
        <v>145</v>
      </c>
      <c r="E111" s="217" t="s">
        <v>875</v>
      </c>
      <c r="F111" s="218" t="s">
        <v>876</v>
      </c>
      <c r="G111" s="219" t="s">
        <v>576</v>
      </c>
      <c r="H111" s="220">
        <v>66.239999999999995</v>
      </c>
      <c r="I111" s="221"/>
      <c r="J111" s="222">
        <f>ROUND(I111*H111,2)</f>
        <v>0</v>
      </c>
      <c r="K111" s="218" t="s">
        <v>149</v>
      </c>
      <c r="L111" s="47"/>
      <c r="M111" s="223" t="s">
        <v>19</v>
      </c>
      <c r="N111" s="224" t="s">
        <v>43</v>
      </c>
      <c r="O111" s="87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7" t="s">
        <v>167</v>
      </c>
      <c r="AT111" s="227" t="s">
        <v>145</v>
      </c>
      <c r="AU111" s="227" t="s">
        <v>82</v>
      </c>
      <c r="AY111" s="20" t="s">
        <v>142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80</v>
      </c>
      <c r="BK111" s="228">
        <f>ROUND(I111*H111,2)</f>
        <v>0</v>
      </c>
      <c r="BL111" s="20" t="s">
        <v>167</v>
      </c>
      <c r="BM111" s="227" t="s">
        <v>932</v>
      </c>
    </row>
    <row r="112" s="2" customFormat="1">
      <c r="A112" s="41"/>
      <c r="B112" s="42"/>
      <c r="C112" s="43"/>
      <c r="D112" s="229" t="s">
        <v>152</v>
      </c>
      <c r="E112" s="43"/>
      <c r="F112" s="230" t="s">
        <v>878</v>
      </c>
      <c r="G112" s="43"/>
      <c r="H112" s="43"/>
      <c r="I112" s="231"/>
      <c r="J112" s="43"/>
      <c r="K112" s="43"/>
      <c r="L112" s="47"/>
      <c r="M112" s="232"/>
      <c r="N112" s="233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152</v>
      </c>
      <c r="AU112" s="20" t="s">
        <v>82</v>
      </c>
    </row>
    <row r="113" s="13" customFormat="1">
      <c r="A113" s="13"/>
      <c r="B113" s="238"/>
      <c r="C113" s="239"/>
      <c r="D113" s="240" t="s">
        <v>284</v>
      </c>
      <c r="E113" s="241" t="s">
        <v>19</v>
      </c>
      <c r="F113" s="242" t="s">
        <v>933</v>
      </c>
      <c r="G113" s="239"/>
      <c r="H113" s="243">
        <v>66.239999999999995</v>
      </c>
      <c r="I113" s="244"/>
      <c r="J113" s="239"/>
      <c r="K113" s="239"/>
      <c r="L113" s="245"/>
      <c r="M113" s="246"/>
      <c r="N113" s="247"/>
      <c r="O113" s="247"/>
      <c r="P113" s="247"/>
      <c r="Q113" s="247"/>
      <c r="R113" s="247"/>
      <c r="S113" s="247"/>
      <c r="T113" s="24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9" t="s">
        <v>284</v>
      </c>
      <c r="AU113" s="249" t="s">
        <v>82</v>
      </c>
      <c r="AV113" s="13" t="s">
        <v>82</v>
      </c>
      <c r="AW113" s="13" t="s">
        <v>34</v>
      </c>
      <c r="AX113" s="13" t="s">
        <v>80</v>
      </c>
      <c r="AY113" s="249" t="s">
        <v>142</v>
      </c>
    </row>
    <row r="114" s="2" customFormat="1" ht="16.5" customHeight="1">
      <c r="A114" s="41"/>
      <c r="B114" s="42"/>
      <c r="C114" s="286" t="s">
        <v>219</v>
      </c>
      <c r="D114" s="286" t="s">
        <v>569</v>
      </c>
      <c r="E114" s="287" t="s">
        <v>881</v>
      </c>
      <c r="F114" s="288" t="s">
        <v>882</v>
      </c>
      <c r="G114" s="289" t="s">
        <v>320</v>
      </c>
      <c r="H114" s="290">
        <v>26.495999999999999</v>
      </c>
      <c r="I114" s="291"/>
      <c r="J114" s="292">
        <f>ROUND(I114*H114,2)</f>
        <v>0</v>
      </c>
      <c r="K114" s="288" t="s">
        <v>149</v>
      </c>
      <c r="L114" s="293"/>
      <c r="M114" s="294" t="s">
        <v>19</v>
      </c>
      <c r="N114" s="295" t="s">
        <v>43</v>
      </c>
      <c r="O114" s="87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7" t="s">
        <v>224</v>
      </c>
      <c r="AT114" s="227" t="s">
        <v>569</v>
      </c>
      <c r="AU114" s="227" t="s">
        <v>82</v>
      </c>
      <c r="AY114" s="20" t="s">
        <v>142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80</v>
      </c>
      <c r="BK114" s="228">
        <f>ROUND(I114*H114,2)</f>
        <v>0</v>
      </c>
      <c r="BL114" s="20" t="s">
        <v>167</v>
      </c>
      <c r="BM114" s="227" t="s">
        <v>934</v>
      </c>
    </row>
    <row r="115" s="13" customFormat="1">
      <c r="A115" s="13"/>
      <c r="B115" s="238"/>
      <c r="C115" s="239"/>
      <c r="D115" s="240" t="s">
        <v>284</v>
      </c>
      <c r="E115" s="241" t="s">
        <v>19</v>
      </c>
      <c r="F115" s="242" t="s">
        <v>935</v>
      </c>
      <c r="G115" s="239"/>
      <c r="H115" s="243">
        <v>13.247999999999999</v>
      </c>
      <c r="I115" s="244"/>
      <c r="J115" s="239"/>
      <c r="K115" s="239"/>
      <c r="L115" s="245"/>
      <c r="M115" s="246"/>
      <c r="N115" s="247"/>
      <c r="O115" s="247"/>
      <c r="P115" s="247"/>
      <c r="Q115" s="247"/>
      <c r="R115" s="247"/>
      <c r="S115" s="247"/>
      <c r="T115" s="24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9" t="s">
        <v>284</v>
      </c>
      <c r="AU115" s="249" t="s">
        <v>82</v>
      </c>
      <c r="AV115" s="13" t="s">
        <v>82</v>
      </c>
      <c r="AW115" s="13" t="s">
        <v>34</v>
      </c>
      <c r="AX115" s="13" t="s">
        <v>80</v>
      </c>
      <c r="AY115" s="249" t="s">
        <v>142</v>
      </c>
    </row>
    <row r="116" s="13" customFormat="1">
      <c r="A116" s="13"/>
      <c r="B116" s="238"/>
      <c r="C116" s="239"/>
      <c r="D116" s="240" t="s">
        <v>284</v>
      </c>
      <c r="E116" s="239"/>
      <c r="F116" s="242" t="s">
        <v>936</v>
      </c>
      <c r="G116" s="239"/>
      <c r="H116" s="243">
        <v>26.495999999999999</v>
      </c>
      <c r="I116" s="244"/>
      <c r="J116" s="239"/>
      <c r="K116" s="239"/>
      <c r="L116" s="245"/>
      <c r="M116" s="246"/>
      <c r="N116" s="247"/>
      <c r="O116" s="247"/>
      <c r="P116" s="247"/>
      <c r="Q116" s="247"/>
      <c r="R116" s="247"/>
      <c r="S116" s="247"/>
      <c r="T116" s="24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9" t="s">
        <v>284</v>
      </c>
      <c r="AU116" s="249" t="s">
        <v>82</v>
      </c>
      <c r="AV116" s="13" t="s">
        <v>82</v>
      </c>
      <c r="AW116" s="13" t="s">
        <v>4</v>
      </c>
      <c r="AX116" s="13" t="s">
        <v>80</v>
      </c>
      <c r="AY116" s="249" t="s">
        <v>142</v>
      </c>
    </row>
    <row r="117" s="2" customFormat="1" ht="37.8" customHeight="1">
      <c r="A117" s="41"/>
      <c r="B117" s="42"/>
      <c r="C117" s="216" t="s">
        <v>224</v>
      </c>
      <c r="D117" s="216" t="s">
        <v>145</v>
      </c>
      <c r="E117" s="217" t="s">
        <v>887</v>
      </c>
      <c r="F117" s="218" t="s">
        <v>888</v>
      </c>
      <c r="G117" s="219" t="s">
        <v>576</v>
      </c>
      <c r="H117" s="220">
        <v>137.03999999999999</v>
      </c>
      <c r="I117" s="221"/>
      <c r="J117" s="222">
        <f>ROUND(I117*H117,2)</f>
        <v>0</v>
      </c>
      <c r="K117" s="218" t="s">
        <v>149</v>
      </c>
      <c r="L117" s="47"/>
      <c r="M117" s="223" t="s">
        <v>19</v>
      </c>
      <c r="N117" s="224" t="s">
        <v>43</v>
      </c>
      <c r="O117" s="87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7" t="s">
        <v>167</v>
      </c>
      <c r="AT117" s="227" t="s">
        <v>145</v>
      </c>
      <c r="AU117" s="227" t="s">
        <v>82</v>
      </c>
      <c r="AY117" s="20" t="s">
        <v>142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80</v>
      </c>
      <c r="BK117" s="228">
        <f>ROUND(I117*H117,2)</f>
        <v>0</v>
      </c>
      <c r="BL117" s="20" t="s">
        <v>167</v>
      </c>
      <c r="BM117" s="227" t="s">
        <v>937</v>
      </c>
    </row>
    <row r="118" s="2" customFormat="1">
      <c r="A118" s="41"/>
      <c r="B118" s="42"/>
      <c r="C118" s="43"/>
      <c r="D118" s="229" t="s">
        <v>152</v>
      </c>
      <c r="E118" s="43"/>
      <c r="F118" s="230" t="s">
        <v>890</v>
      </c>
      <c r="G118" s="43"/>
      <c r="H118" s="43"/>
      <c r="I118" s="231"/>
      <c r="J118" s="43"/>
      <c r="K118" s="43"/>
      <c r="L118" s="47"/>
      <c r="M118" s="232"/>
      <c r="N118" s="233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152</v>
      </c>
      <c r="AU118" s="20" t="s">
        <v>82</v>
      </c>
    </row>
    <row r="119" s="13" customFormat="1">
      <c r="A119" s="13"/>
      <c r="B119" s="238"/>
      <c r="C119" s="239"/>
      <c r="D119" s="240" t="s">
        <v>284</v>
      </c>
      <c r="E119" s="241" t="s">
        <v>19</v>
      </c>
      <c r="F119" s="242" t="s">
        <v>938</v>
      </c>
      <c r="G119" s="239"/>
      <c r="H119" s="243">
        <v>66.239999999999995</v>
      </c>
      <c r="I119" s="244"/>
      <c r="J119" s="239"/>
      <c r="K119" s="239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284</v>
      </c>
      <c r="AU119" s="249" t="s">
        <v>82</v>
      </c>
      <c r="AV119" s="13" t="s">
        <v>82</v>
      </c>
      <c r="AW119" s="13" t="s">
        <v>34</v>
      </c>
      <c r="AX119" s="13" t="s">
        <v>72</v>
      </c>
      <c r="AY119" s="249" t="s">
        <v>142</v>
      </c>
    </row>
    <row r="120" s="13" customFormat="1">
      <c r="A120" s="13"/>
      <c r="B120" s="238"/>
      <c r="C120" s="239"/>
      <c r="D120" s="240" t="s">
        <v>284</v>
      </c>
      <c r="E120" s="241" t="s">
        <v>19</v>
      </c>
      <c r="F120" s="242" t="s">
        <v>931</v>
      </c>
      <c r="G120" s="239"/>
      <c r="H120" s="243">
        <v>70.799999999999997</v>
      </c>
      <c r="I120" s="244"/>
      <c r="J120" s="239"/>
      <c r="K120" s="239"/>
      <c r="L120" s="245"/>
      <c r="M120" s="246"/>
      <c r="N120" s="247"/>
      <c r="O120" s="247"/>
      <c r="P120" s="247"/>
      <c r="Q120" s="247"/>
      <c r="R120" s="247"/>
      <c r="S120" s="247"/>
      <c r="T120" s="24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9" t="s">
        <v>284</v>
      </c>
      <c r="AU120" s="249" t="s">
        <v>82</v>
      </c>
      <c r="AV120" s="13" t="s">
        <v>82</v>
      </c>
      <c r="AW120" s="13" t="s">
        <v>34</v>
      </c>
      <c r="AX120" s="13" t="s">
        <v>72</v>
      </c>
      <c r="AY120" s="249" t="s">
        <v>142</v>
      </c>
    </row>
    <row r="121" s="14" customFormat="1">
      <c r="A121" s="14"/>
      <c r="B121" s="250"/>
      <c r="C121" s="251"/>
      <c r="D121" s="240" t="s">
        <v>284</v>
      </c>
      <c r="E121" s="252" t="s">
        <v>19</v>
      </c>
      <c r="F121" s="253" t="s">
        <v>293</v>
      </c>
      <c r="G121" s="251"/>
      <c r="H121" s="254">
        <v>137.03999999999999</v>
      </c>
      <c r="I121" s="255"/>
      <c r="J121" s="251"/>
      <c r="K121" s="251"/>
      <c r="L121" s="256"/>
      <c r="M121" s="257"/>
      <c r="N121" s="258"/>
      <c r="O121" s="258"/>
      <c r="P121" s="258"/>
      <c r="Q121" s="258"/>
      <c r="R121" s="258"/>
      <c r="S121" s="258"/>
      <c r="T121" s="25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0" t="s">
        <v>284</v>
      </c>
      <c r="AU121" s="260" t="s">
        <v>82</v>
      </c>
      <c r="AV121" s="14" t="s">
        <v>167</v>
      </c>
      <c r="AW121" s="14" t="s">
        <v>34</v>
      </c>
      <c r="AX121" s="14" t="s">
        <v>80</v>
      </c>
      <c r="AY121" s="260" t="s">
        <v>142</v>
      </c>
    </row>
    <row r="122" s="2" customFormat="1" ht="16.5" customHeight="1">
      <c r="A122" s="41"/>
      <c r="B122" s="42"/>
      <c r="C122" s="286" t="s">
        <v>229</v>
      </c>
      <c r="D122" s="286" t="s">
        <v>569</v>
      </c>
      <c r="E122" s="287" t="s">
        <v>893</v>
      </c>
      <c r="F122" s="288" t="s">
        <v>894</v>
      </c>
      <c r="G122" s="289" t="s">
        <v>895</v>
      </c>
      <c r="H122" s="290">
        <v>2.7410000000000001</v>
      </c>
      <c r="I122" s="291"/>
      <c r="J122" s="292">
        <f>ROUND(I122*H122,2)</f>
        <v>0</v>
      </c>
      <c r="K122" s="288" t="s">
        <v>149</v>
      </c>
      <c r="L122" s="293"/>
      <c r="M122" s="294" t="s">
        <v>19</v>
      </c>
      <c r="N122" s="295" t="s">
        <v>43</v>
      </c>
      <c r="O122" s="87"/>
      <c r="P122" s="225">
        <f>O122*H122</f>
        <v>0</v>
      </c>
      <c r="Q122" s="225">
        <v>0.001</v>
      </c>
      <c r="R122" s="225">
        <f>Q122*H122</f>
        <v>0.0027409999999999999</v>
      </c>
      <c r="S122" s="225">
        <v>0</v>
      </c>
      <c r="T122" s="22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7" t="s">
        <v>224</v>
      </c>
      <c r="AT122" s="227" t="s">
        <v>569</v>
      </c>
      <c r="AU122" s="227" t="s">
        <v>82</v>
      </c>
      <c r="AY122" s="20" t="s">
        <v>142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80</v>
      </c>
      <c r="BK122" s="228">
        <f>ROUND(I122*H122,2)</f>
        <v>0</v>
      </c>
      <c r="BL122" s="20" t="s">
        <v>167</v>
      </c>
      <c r="BM122" s="227" t="s">
        <v>939</v>
      </c>
    </row>
    <row r="123" s="13" customFormat="1">
      <c r="A123" s="13"/>
      <c r="B123" s="238"/>
      <c r="C123" s="239"/>
      <c r="D123" s="240" t="s">
        <v>284</v>
      </c>
      <c r="E123" s="239"/>
      <c r="F123" s="242" t="s">
        <v>940</v>
      </c>
      <c r="G123" s="239"/>
      <c r="H123" s="243">
        <v>2.7410000000000001</v>
      </c>
      <c r="I123" s="244"/>
      <c r="J123" s="239"/>
      <c r="K123" s="239"/>
      <c r="L123" s="245"/>
      <c r="M123" s="246"/>
      <c r="N123" s="247"/>
      <c r="O123" s="247"/>
      <c r="P123" s="247"/>
      <c r="Q123" s="247"/>
      <c r="R123" s="247"/>
      <c r="S123" s="247"/>
      <c r="T123" s="24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9" t="s">
        <v>284</v>
      </c>
      <c r="AU123" s="249" t="s">
        <v>82</v>
      </c>
      <c r="AV123" s="13" t="s">
        <v>82</v>
      </c>
      <c r="AW123" s="13" t="s">
        <v>4</v>
      </c>
      <c r="AX123" s="13" t="s">
        <v>80</v>
      </c>
      <c r="AY123" s="249" t="s">
        <v>142</v>
      </c>
    </row>
    <row r="124" s="2" customFormat="1" ht="37.8" customHeight="1">
      <c r="A124" s="41"/>
      <c r="B124" s="42"/>
      <c r="C124" s="216" t="s">
        <v>234</v>
      </c>
      <c r="D124" s="216" t="s">
        <v>145</v>
      </c>
      <c r="E124" s="217" t="s">
        <v>898</v>
      </c>
      <c r="F124" s="218" t="s">
        <v>899</v>
      </c>
      <c r="G124" s="219" t="s">
        <v>576</v>
      </c>
      <c r="H124" s="220">
        <v>70.799999999999997</v>
      </c>
      <c r="I124" s="221"/>
      <c r="J124" s="222">
        <f>ROUND(I124*H124,2)</f>
        <v>0</v>
      </c>
      <c r="K124" s="218" t="s">
        <v>149</v>
      </c>
      <c r="L124" s="47"/>
      <c r="M124" s="223" t="s">
        <v>19</v>
      </c>
      <c r="N124" s="224" t="s">
        <v>43</v>
      </c>
      <c r="O124" s="87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7" t="s">
        <v>167</v>
      </c>
      <c r="AT124" s="227" t="s">
        <v>145</v>
      </c>
      <c r="AU124" s="227" t="s">
        <v>82</v>
      </c>
      <c r="AY124" s="20" t="s">
        <v>142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80</v>
      </c>
      <c r="BK124" s="228">
        <f>ROUND(I124*H124,2)</f>
        <v>0</v>
      </c>
      <c r="BL124" s="20" t="s">
        <v>167</v>
      </c>
      <c r="BM124" s="227" t="s">
        <v>941</v>
      </c>
    </row>
    <row r="125" s="2" customFormat="1">
      <c r="A125" s="41"/>
      <c r="B125" s="42"/>
      <c r="C125" s="43"/>
      <c r="D125" s="229" t="s">
        <v>152</v>
      </c>
      <c r="E125" s="43"/>
      <c r="F125" s="230" t="s">
        <v>901</v>
      </c>
      <c r="G125" s="43"/>
      <c r="H125" s="43"/>
      <c r="I125" s="231"/>
      <c r="J125" s="43"/>
      <c r="K125" s="43"/>
      <c r="L125" s="47"/>
      <c r="M125" s="232"/>
      <c r="N125" s="233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152</v>
      </c>
      <c r="AU125" s="20" t="s">
        <v>82</v>
      </c>
    </row>
    <row r="126" s="13" customFormat="1">
      <c r="A126" s="13"/>
      <c r="B126" s="238"/>
      <c r="C126" s="239"/>
      <c r="D126" s="240" t="s">
        <v>284</v>
      </c>
      <c r="E126" s="241" t="s">
        <v>19</v>
      </c>
      <c r="F126" s="242" t="s">
        <v>931</v>
      </c>
      <c r="G126" s="239"/>
      <c r="H126" s="243">
        <v>70.799999999999997</v>
      </c>
      <c r="I126" s="244"/>
      <c r="J126" s="239"/>
      <c r="K126" s="239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284</v>
      </c>
      <c r="AU126" s="249" t="s">
        <v>82</v>
      </c>
      <c r="AV126" s="13" t="s">
        <v>82</v>
      </c>
      <c r="AW126" s="13" t="s">
        <v>34</v>
      </c>
      <c r="AX126" s="13" t="s">
        <v>80</v>
      </c>
      <c r="AY126" s="249" t="s">
        <v>142</v>
      </c>
    </row>
    <row r="127" s="2" customFormat="1" ht="24.15" customHeight="1">
      <c r="A127" s="41"/>
      <c r="B127" s="42"/>
      <c r="C127" s="216" t="s">
        <v>239</v>
      </c>
      <c r="D127" s="216" t="s">
        <v>145</v>
      </c>
      <c r="E127" s="217" t="s">
        <v>902</v>
      </c>
      <c r="F127" s="218" t="s">
        <v>903</v>
      </c>
      <c r="G127" s="219" t="s">
        <v>576</v>
      </c>
      <c r="H127" s="220">
        <v>70.799999999999997</v>
      </c>
      <c r="I127" s="221"/>
      <c r="J127" s="222">
        <f>ROUND(I127*H127,2)</f>
        <v>0</v>
      </c>
      <c r="K127" s="218" t="s">
        <v>149</v>
      </c>
      <c r="L127" s="47"/>
      <c r="M127" s="223" t="s">
        <v>19</v>
      </c>
      <c r="N127" s="224" t="s">
        <v>43</v>
      </c>
      <c r="O127" s="87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7" t="s">
        <v>167</v>
      </c>
      <c r="AT127" s="227" t="s">
        <v>145</v>
      </c>
      <c r="AU127" s="227" t="s">
        <v>82</v>
      </c>
      <c r="AY127" s="20" t="s">
        <v>142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80</v>
      </c>
      <c r="BK127" s="228">
        <f>ROUND(I127*H127,2)</f>
        <v>0</v>
      </c>
      <c r="BL127" s="20" t="s">
        <v>167</v>
      </c>
      <c r="BM127" s="227" t="s">
        <v>942</v>
      </c>
    </row>
    <row r="128" s="2" customFormat="1">
      <c r="A128" s="41"/>
      <c r="B128" s="42"/>
      <c r="C128" s="43"/>
      <c r="D128" s="229" t="s">
        <v>152</v>
      </c>
      <c r="E128" s="43"/>
      <c r="F128" s="230" t="s">
        <v>905</v>
      </c>
      <c r="G128" s="43"/>
      <c r="H128" s="43"/>
      <c r="I128" s="231"/>
      <c r="J128" s="43"/>
      <c r="K128" s="43"/>
      <c r="L128" s="47"/>
      <c r="M128" s="232"/>
      <c r="N128" s="233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152</v>
      </c>
      <c r="AU128" s="20" t="s">
        <v>82</v>
      </c>
    </row>
    <row r="129" s="13" customFormat="1">
      <c r="A129" s="13"/>
      <c r="B129" s="238"/>
      <c r="C129" s="239"/>
      <c r="D129" s="240" t="s">
        <v>284</v>
      </c>
      <c r="E129" s="241" t="s">
        <v>19</v>
      </c>
      <c r="F129" s="242" t="s">
        <v>931</v>
      </c>
      <c r="G129" s="239"/>
      <c r="H129" s="243">
        <v>70.799999999999997</v>
      </c>
      <c r="I129" s="244"/>
      <c r="J129" s="239"/>
      <c r="K129" s="239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284</v>
      </c>
      <c r="AU129" s="249" t="s">
        <v>82</v>
      </c>
      <c r="AV129" s="13" t="s">
        <v>82</v>
      </c>
      <c r="AW129" s="13" t="s">
        <v>34</v>
      </c>
      <c r="AX129" s="13" t="s">
        <v>80</v>
      </c>
      <c r="AY129" s="249" t="s">
        <v>142</v>
      </c>
    </row>
    <row r="130" s="2" customFormat="1" ht="21.75" customHeight="1">
      <c r="A130" s="41"/>
      <c r="B130" s="42"/>
      <c r="C130" s="216" t="s">
        <v>8</v>
      </c>
      <c r="D130" s="216" t="s">
        <v>145</v>
      </c>
      <c r="E130" s="217" t="s">
        <v>906</v>
      </c>
      <c r="F130" s="218" t="s">
        <v>907</v>
      </c>
      <c r="G130" s="219" t="s">
        <v>576</v>
      </c>
      <c r="H130" s="220">
        <v>137.03999999999999</v>
      </c>
      <c r="I130" s="221"/>
      <c r="J130" s="222">
        <f>ROUND(I130*H130,2)</f>
        <v>0</v>
      </c>
      <c r="K130" s="218" t="s">
        <v>149</v>
      </c>
      <c r="L130" s="47"/>
      <c r="M130" s="223" t="s">
        <v>19</v>
      </c>
      <c r="N130" s="224" t="s">
        <v>43</v>
      </c>
      <c r="O130" s="87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7" t="s">
        <v>167</v>
      </c>
      <c r="AT130" s="227" t="s">
        <v>145</v>
      </c>
      <c r="AU130" s="227" t="s">
        <v>82</v>
      </c>
      <c r="AY130" s="20" t="s">
        <v>142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80</v>
      </c>
      <c r="BK130" s="228">
        <f>ROUND(I130*H130,2)</f>
        <v>0</v>
      </c>
      <c r="BL130" s="20" t="s">
        <v>167</v>
      </c>
      <c r="BM130" s="227" t="s">
        <v>943</v>
      </c>
    </row>
    <row r="131" s="2" customFormat="1">
      <c r="A131" s="41"/>
      <c r="B131" s="42"/>
      <c r="C131" s="43"/>
      <c r="D131" s="229" t="s">
        <v>152</v>
      </c>
      <c r="E131" s="43"/>
      <c r="F131" s="230" t="s">
        <v>909</v>
      </c>
      <c r="G131" s="43"/>
      <c r="H131" s="43"/>
      <c r="I131" s="231"/>
      <c r="J131" s="43"/>
      <c r="K131" s="43"/>
      <c r="L131" s="47"/>
      <c r="M131" s="232"/>
      <c r="N131" s="233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152</v>
      </c>
      <c r="AU131" s="20" t="s">
        <v>82</v>
      </c>
    </row>
    <row r="132" s="13" customFormat="1">
      <c r="A132" s="13"/>
      <c r="B132" s="238"/>
      <c r="C132" s="239"/>
      <c r="D132" s="240" t="s">
        <v>284</v>
      </c>
      <c r="E132" s="241" t="s">
        <v>19</v>
      </c>
      <c r="F132" s="242" t="s">
        <v>938</v>
      </c>
      <c r="G132" s="239"/>
      <c r="H132" s="243">
        <v>66.239999999999995</v>
      </c>
      <c r="I132" s="244"/>
      <c r="J132" s="239"/>
      <c r="K132" s="239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284</v>
      </c>
      <c r="AU132" s="249" t="s">
        <v>82</v>
      </c>
      <c r="AV132" s="13" t="s">
        <v>82</v>
      </c>
      <c r="AW132" s="13" t="s">
        <v>34</v>
      </c>
      <c r="AX132" s="13" t="s">
        <v>72</v>
      </c>
      <c r="AY132" s="249" t="s">
        <v>142</v>
      </c>
    </row>
    <row r="133" s="13" customFormat="1">
      <c r="A133" s="13"/>
      <c r="B133" s="238"/>
      <c r="C133" s="239"/>
      <c r="D133" s="240" t="s">
        <v>284</v>
      </c>
      <c r="E133" s="241" t="s">
        <v>19</v>
      </c>
      <c r="F133" s="242" t="s">
        <v>931</v>
      </c>
      <c r="G133" s="239"/>
      <c r="H133" s="243">
        <v>70.799999999999997</v>
      </c>
      <c r="I133" s="244"/>
      <c r="J133" s="239"/>
      <c r="K133" s="239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284</v>
      </c>
      <c r="AU133" s="249" t="s">
        <v>82</v>
      </c>
      <c r="AV133" s="13" t="s">
        <v>82</v>
      </c>
      <c r="AW133" s="13" t="s">
        <v>34</v>
      </c>
      <c r="AX133" s="13" t="s">
        <v>72</v>
      </c>
      <c r="AY133" s="249" t="s">
        <v>142</v>
      </c>
    </row>
    <row r="134" s="14" customFormat="1">
      <c r="A134" s="14"/>
      <c r="B134" s="250"/>
      <c r="C134" s="251"/>
      <c r="D134" s="240" t="s">
        <v>284</v>
      </c>
      <c r="E134" s="252" t="s">
        <v>19</v>
      </c>
      <c r="F134" s="253" t="s">
        <v>293</v>
      </c>
      <c r="G134" s="251"/>
      <c r="H134" s="254">
        <v>137.03999999999999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0" t="s">
        <v>284</v>
      </c>
      <c r="AU134" s="260" t="s">
        <v>82</v>
      </c>
      <c r="AV134" s="14" t="s">
        <v>167</v>
      </c>
      <c r="AW134" s="14" t="s">
        <v>34</v>
      </c>
      <c r="AX134" s="14" t="s">
        <v>80</v>
      </c>
      <c r="AY134" s="260" t="s">
        <v>142</v>
      </c>
    </row>
    <row r="135" s="2" customFormat="1" ht="21.75" customHeight="1">
      <c r="A135" s="41"/>
      <c r="B135" s="42"/>
      <c r="C135" s="216" t="s">
        <v>248</v>
      </c>
      <c r="D135" s="216" t="s">
        <v>145</v>
      </c>
      <c r="E135" s="217" t="s">
        <v>910</v>
      </c>
      <c r="F135" s="218" t="s">
        <v>911</v>
      </c>
      <c r="G135" s="219" t="s">
        <v>576</v>
      </c>
      <c r="H135" s="220">
        <v>137.03999999999999</v>
      </c>
      <c r="I135" s="221"/>
      <c r="J135" s="222">
        <f>ROUND(I135*H135,2)</f>
        <v>0</v>
      </c>
      <c r="K135" s="218" t="s">
        <v>149</v>
      </c>
      <c r="L135" s="47"/>
      <c r="M135" s="223" t="s">
        <v>19</v>
      </c>
      <c r="N135" s="224" t="s">
        <v>43</v>
      </c>
      <c r="O135" s="87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7" t="s">
        <v>167</v>
      </c>
      <c r="AT135" s="227" t="s">
        <v>145</v>
      </c>
      <c r="AU135" s="227" t="s">
        <v>82</v>
      </c>
      <c r="AY135" s="20" t="s">
        <v>142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80</v>
      </c>
      <c r="BK135" s="228">
        <f>ROUND(I135*H135,2)</f>
        <v>0</v>
      </c>
      <c r="BL135" s="20" t="s">
        <v>167</v>
      </c>
      <c r="BM135" s="227" t="s">
        <v>944</v>
      </c>
    </row>
    <row r="136" s="2" customFormat="1">
      <c r="A136" s="41"/>
      <c r="B136" s="42"/>
      <c r="C136" s="43"/>
      <c r="D136" s="229" t="s">
        <v>152</v>
      </c>
      <c r="E136" s="43"/>
      <c r="F136" s="230" t="s">
        <v>913</v>
      </c>
      <c r="G136" s="43"/>
      <c r="H136" s="43"/>
      <c r="I136" s="231"/>
      <c r="J136" s="43"/>
      <c r="K136" s="43"/>
      <c r="L136" s="47"/>
      <c r="M136" s="232"/>
      <c r="N136" s="233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152</v>
      </c>
      <c r="AU136" s="20" t="s">
        <v>82</v>
      </c>
    </row>
    <row r="137" s="13" customFormat="1">
      <c r="A137" s="13"/>
      <c r="B137" s="238"/>
      <c r="C137" s="239"/>
      <c r="D137" s="240" t="s">
        <v>284</v>
      </c>
      <c r="E137" s="241" t="s">
        <v>19</v>
      </c>
      <c r="F137" s="242" t="s">
        <v>938</v>
      </c>
      <c r="G137" s="239"/>
      <c r="H137" s="243">
        <v>66.239999999999995</v>
      </c>
      <c r="I137" s="244"/>
      <c r="J137" s="239"/>
      <c r="K137" s="239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284</v>
      </c>
      <c r="AU137" s="249" t="s">
        <v>82</v>
      </c>
      <c r="AV137" s="13" t="s">
        <v>82</v>
      </c>
      <c r="AW137" s="13" t="s">
        <v>34</v>
      </c>
      <c r="AX137" s="13" t="s">
        <v>72</v>
      </c>
      <c r="AY137" s="249" t="s">
        <v>142</v>
      </c>
    </row>
    <row r="138" s="13" customFormat="1">
      <c r="A138" s="13"/>
      <c r="B138" s="238"/>
      <c r="C138" s="239"/>
      <c r="D138" s="240" t="s">
        <v>284</v>
      </c>
      <c r="E138" s="241" t="s">
        <v>19</v>
      </c>
      <c r="F138" s="242" t="s">
        <v>931</v>
      </c>
      <c r="G138" s="239"/>
      <c r="H138" s="243">
        <v>70.799999999999997</v>
      </c>
      <c r="I138" s="244"/>
      <c r="J138" s="239"/>
      <c r="K138" s="239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284</v>
      </c>
      <c r="AU138" s="249" t="s">
        <v>82</v>
      </c>
      <c r="AV138" s="13" t="s">
        <v>82</v>
      </c>
      <c r="AW138" s="13" t="s">
        <v>34</v>
      </c>
      <c r="AX138" s="13" t="s">
        <v>72</v>
      </c>
      <c r="AY138" s="249" t="s">
        <v>142</v>
      </c>
    </row>
    <row r="139" s="14" customFormat="1">
      <c r="A139" s="14"/>
      <c r="B139" s="250"/>
      <c r="C139" s="251"/>
      <c r="D139" s="240" t="s">
        <v>284</v>
      </c>
      <c r="E139" s="252" t="s">
        <v>19</v>
      </c>
      <c r="F139" s="253" t="s">
        <v>293</v>
      </c>
      <c r="G139" s="251"/>
      <c r="H139" s="254">
        <v>137.03999999999999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284</v>
      </c>
      <c r="AU139" s="260" t="s">
        <v>82</v>
      </c>
      <c r="AV139" s="14" t="s">
        <v>167</v>
      </c>
      <c r="AW139" s="14" t="s">
        <v>34</v>
      </c>
      <c r="AX139" s="14" t="s">
        <v>80</v>
      </c>
      <c r="AY139" s="260" t="s">
        <v>142</v>
      </c>
    </row>
    <row r="140" s="2" customFormat="1" ht="49.05" customHeight="1">
      <c r="A140" s="41"/>
      <c r="B140" s="42"/>
      <c r="C140" s="216" t="s">
        <v>253</v>
      </c>
      <c r="D140" s="216" t="s">
        <v>145</v>
      </c>
      <c r="E140" s="217" t="s">
        <v>914</v>
      </c>
      <c r="F140" s="218" t="s">
        <v>915</v>
      </c>
      <c r="G140" s="219" t="s">
        <v>576</v>
      </c>
      <c r="H140" s="220">
        <v>137.03999999999999</v>
      </c>
      <c r="I140" s="221"/>
      <c r="J140" s="222">
        <f>ROUND(I140*H140,2)</f>
        <v>0</v>
      </c>
      <c r="K140" s="218" t="s">
        <v>149</v>
      </c>
      <c r="L140" s="47"/>
      <c r="M140" s="223" t="s">
        <v>19</v>
      </c>
      <c r="N140" s="224" t="s">
        <v>43</v>
      </c>
      <c r="O140" s="87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7" t="s">
        <v>167</v>
      </c>
      <c r="AT140" s="227" t="s">
        <v>145</v>
      </c>
      <c r="AU140" s="227" t="s">
        <v>82</v>
      </c>
      <c r="AY140" s="20" t="s">
        <v>142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80</v>
      </c>
      <c r="BK140" s="228">
        <f>ROUND(I140*H140,2)</f>
        <v>0</v>
      </c>
      <c r="BL140" s="20" t="s">
        <v>167</v>
      </c>
      <c r="BM140" s="227" t="s">
        <v>945</v>
      </c>
    </row>
    <row r="141" s="2" customFormat="1">
      <c r="A141" s="41"/>
      <c r="B141" s="42"/>
      <c r="C141" s="43"/>
      <c r="D141" s="229" t="s">
        <v>152</v>
      </c>
      <c r="E141" s="43"/>
      <c r="F141" s="230" t="s">
        <v>917</v>
      </c>
      <c r="G141" s="43"/>
      <c r="H141" s="43"/>
      <c r="I141" s="231"/>
      <c r="J141" s="43"/>
      <c r="K141" s="43"/>
      <c r="L141" s="47"/>
      <c r="M141" s="232"/>
      <c r="N141" s="233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152</v>
      </c>
      <c r="AU141" s="20" t="s">
        <v>82</v>
      </c>
    </row>
    <row r="142" s="13" customFormat="1">
      <c r="A142" s="13"/>
      <c r="B142" s="238"/>
      <c r="C142" s="239"/>
      <c r="D142" s="240" t="s">
        <v>284</v>
      </c>
      <c r="E142" s="241" t="s">
        <v>19</v>
      </c>
      <c r="F142" s="242" t="s">
        <v>938</v>
      </c>
      <c r="G142" s="239"/>
      <c r="H142" s="243">
        <v>66.239999999999995</v>
      </c>
      <c r="I142" s="244"/>
      <c r="J142" s="239"/>
      <c r="K142" s="239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284</v>
      </c>
      <c r="AU142" s="249" t="s">
        <v>82</v>
      </c>
      <c r="AV142" s="13" t="s">
        <v>82</v>
      </c>
      <c r="AW142" s="13" t="s">
        <v>34</v>
      </c>
      <c r="AX142" s="13" t="s">
        <v>72</v>
      </c>
      <c r="AY142" s="249" t="s">
        <v>142</v>
      </c>
    </row>
    <row r="143" s="13" customFormat="1">
      <c r="A143" s="13"/>
      <c r="B143" s="238"/>
      <c r="C143" s="239"/>
      <c r="D143" s="240" t="s">
        <v>284</v>
      </c>
      <c r="E143" s="241" t="s">
        <v>19</v>
      </c>
      <c r="F143" s="242" t="s">
        <v>931</v>
      </c>
      <c r="G143" s="239"/>
      <c r="H143" s="243">
        <v>70.799999999999997</v>
      </c>
      <c r="I143" s="244"/>
      <c r="J143" s="239"/>
      <c r="K143" s="239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284</v>
      </c>
      <c r="AU143" s="249" t="s">
        <v>82</v>
      </c>
      <c r="AV143" s="13" t="s">
        <v>82</v>
      </c>
      <c r="AW143" s="13" t="s">
        <v>34</v>
      </c>
      <c r="AX143" s="13" t="s">
        <v>72</v>
      </c>
      <c r="AY143" s="249" t="s">
        <v>142</v>
      </c>
    </row>
    <row r="144" s="14" customFormat="1">
      <c r="A144" s="14"/>
      <c r="B144" s="250"/>
      <c r="C144" s="251"/>
      <c r="D144" s="240" t="s">
        <v>284</v>
      </c>
      <c r="E144" s="252" t="s">
        <v>19</v>
      </c>
      <c r="F144" s="253" t="s">
        <v>293</v>
      </c>
      <c r="G144" s="251"/>
      <c r="H144" s="254">
        <v>137.03999999999999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284</v>
      </c>
      <c r="AU144" s="260" t="s">
        <v>82</v>
      </c>
      <c r="AV144" s="14" t="s">
        <v>167</v>
      </c>
      <c r="AW144" s="14" t="s">
        <v>34</v>
      </c>
      <c r="AX144" s="14" t="s">
        <v>80</v>
      </c>
      <c r="AY144" s="260" t="s">
        <v>142</v>
      </c>
    </row>
    <row r="145" s="12" customFormat="1" ht="22.8" customHeight="1">
      <c r="A145" s="12"/>
      <c r="B145" s="200"/>
      <c r="C145" s="201"/>
      <c r="D145" s="202" t="s">
        <v>71</v>
      </c>
      <c r="E145" s="214" t="s">
        <v>789</v>
      </c>
      <c r="F145" s="214" t="s">
        <v>790</v>
      </c>
      <c r="G145" s="201"/>
      <c r="H145" s="201"/>
      <c r="I145" s="204"/>
      <c r="J145" s="215">
        <f>BK145</f>
        <v>0</v>
      </c>
      <c r="K145" s="201"/>
      <c r="L145" s="206"/>
      <c r="M145" s="207"/>
      <c r="N145" s="208"/>
      <c r="O145" s="208"/>
      <c r="P145" s="209">
        <f>SUM(P146:P147)</f>
        <v>0</v>
      </c>
      <c r="Q145" s="208"/>
      <c r="R145" s="209">
        <f>SUM(R146:R147)</f>
        <v>0</v>
      </c>
      <c r="S145" s="208"/>
      <c r="T145" s="210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1" t="s">
        <v>80</v>
      </c>
      <c r="AT145" s="212" t="s">
        <v>71</v>
      </c>
      <c r="AU145" s="212" t="s">
        <v>80</v>
      </c>
      <c r="AY145" s="211" t="s">
        <v>142</v>
      </c>
      <c r="BK145" s="213">
        <f>SUM(BK146:BK147)</f>
        <v>0</v>
      </c>
    </row>
    <row r="146" s="2" customFormat="1" ht="37.8" customHeight="1">
      <c r="A146" s="41"/>
      <c r="B146" s="42"/>
      <c r="C146" s="216" t="s">
        <v>258</v>
      </c>
      <c r="D146" s="216" t="s">
        <v>145</v>
      </c>
      <c r="E146" s="217" t="s">
        <v>918</v>
      </c>
      <c r="F146" s="218" t="s">
        <v>919</v>
      </c>
      <c r="G146" s="219" t="s">
        <v>320</v>
      </c>
      <c r="H146" s="220">
        <v>0.0030000000000000001</v>
      </c>
      <c r="I146" s="221"/>
      <c r="J146" s="222">
        <f>ROUND(I146*H146,2)</f>
        <v>0</v>
      </c>
      <c r="K146" s="218" t="s">
        <v>149</v>
      </c>
      <c r="L146" s="47"/>
      <c r="M146" s="223" t="s">
        <v>19</v>
      </c>
      <c r="N146" s="224" t="s">
        <v>43</v>
      </c>
      <c r="O146" s="87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7" t="s">
        <v>167</v>
      </c>
      <c r="AT146" s="227" t="s">
        <v>145</v>
      </c>
      <c r="AU146" s="227" t="s">
        <v>82</v>
      </c>
      <c r="AY146" s="20" t="s">
        <v>142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80</v>
      </c>
      <c r="BK146" s="228">
        <f>ROUND(I146*H146,2)</f>
        <v>0</v>
      </c>
      <c r="BL146" s="20" t="s">
        <v>167</v>
      </c>
      <c r="BM146" s="227" t="s">
        <v>946</v>
      </c>
    </row>
    <row r="147" s="2" customFormat="1">
      <c r="A147" s="41"/>
      <c r="B147" s="42"/>
      <c r="C147" s="43"/>
      <c r="D147" s="229" t="s">
        <v>152</v>
      </c>
      <c r="E147" s="43"/>
      <c r="F147" s="230" t="s">
        <v>921</v>
      </c>
      <c r="G147" s="43"/>
      <c r="H147" s="43"/>
      <c r="I147" s="231"/>
      <c r="J147" s="43"/>
      <c r="K147" s="43"/>
      <c r="L147" s="47"/>
      <c r="M147" s="234"/>
      <c r="N147" s="235"/>
      <c r="O147" s="236"/>
      <c r="P147" s="236"/>
      <c r="Q147" s="236"/>
      <c r="R147" s="236"/>
      <c r="S147" s="236"/>
      <c r="T147" s="237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152</v>
      </c>
      <c r="AU147" s="20" t="s">
        <v>82</v>
      </c>
    </row>
    <row r="148" s="2" customFormat="1" ht="6.96" customHeight="1">
      <c r="A148" s="41"/>
      <c r="B148" s="62"/>
      <c r="C148" s="63"/>
      <c r="D148" s="63"/>
      <c r="E148" s="63"/>
      <c r="F148" s="63"/>
      <c r="G148" s="63"/>
      <c r="H148" s="63"/>
      <c r="I148" s="63"/>
      <c r="J148" s="63"/>
      <c r="K148" s="63"/>
      <c r="L148" s="47"/>
      <c r="M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</row>
  </sheetData>
  <sheetProtection sheet="1" autoFilter="0" formatColumns="0" formatRows="0" objects="1" scenarios="1" spinCount="100000" saltValue="NbsZWfsIyBhggldffe+qPEbEzvTKVCepKZyEMag1zlqztPk66fsGWEm8rVsMKiE7Tly2kb8697zPthJxX1lnUA==" hashValue="ewgWoPK4nyJnF69reXbJb3VXAmPyhrl5n+b7Cs1NA+yB1YFI192Y/1gRoujRSFySDS2m1CESB1mitr3hqsfStA==" algorithmName="SHA-512" password="CC35"/>
  <autoFilter ref="C93:K14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hyperlinks>
    <hyperlink ref="F98" r:id="rId1" display="https://podminky.urs.cz/item/CS_URS_2025_01/162251102"/>
    <hyperlink ref="F101" r:id="rId2" display="https://podminky.urs.cz/item/CS_URS_2025_01/167151101"/>
    <hyperlink ref="F104" r:id="rId3" display="https://podminky.urs.cz/item/CS_URS_2025_01/174151101"/>
    <hyperlink ref="F109" r:id="rId4" display="https://podminky.urs.cz/item/CS_URS_2025_01/181111111"/>
    <hyperlink ref="F112" r:id="rId5" display="https://podminky.urs.cz/item/CS_URS_2025_01/181351003"/>
    <hyperlink ref="F118" r:id="rId6" display="https://podminky.urs.cz/item/CS_URS_2025_01/181411131"/>
    <hyperlink ref="F125" r:id="rId7" display="https://podminky.urs.cz/item/CS_URS_2025_01/183402121"/>
    <hyperlink ref="F128" r:id="rId8" display="https://podminky.urs.cz/item/CS_URS_2025_01/183403141"/>
    <hyperlink ref="F131" r:id="rId9" display="https://podminky.urs.cz/item/CS_URS_2025_01/183403153"/>
    <hyperlink ref="F136" r:id="rId10" display="https://podminky.urs.cz/item/CS_URS_2025_01/183403161"/>
    <hyperlink ref="F141" r:id="rId11" display="https://podminky.urs.cz/item/CS_URS_2025_01/184813511"/>
    <hyperlink ref="F147" r:id="rId12" display="https://podminky.urs.cz/item/CS_URS_2025_01/9982314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82</v>
      </c>
    </row>
    <row r="4" s="1" customFormat="1" ht="24.96" customHeight="1">
      <c r="B4" s="23"/>
      <c r="D4" s="144" t="s">
        <v>113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26.25" customHeight="1">
      <c r="B7" s="23"/>
      <c r="E7" s="147" t="str">
        <f>'Rekapitulace stavby'!K6</f>
        <v>Stavební úpravy a osdtranění části stavby č.p. 3044, ul. Generála Svobody Varnsdorf</v>
      </c>
      <c r="F7" s="146"/>
      <c r="G7" s="146"/>
      <c r="H7" s="146"/>
      <c r="L7" s="23"/>
    </row>
    <row r="8">
      <c r="B8" s="23"/>
      <c r="D8" s="146" t="s">
        <v>114</v>
      </c>
      <c r="L8" s="23"/>
    </row>
    <row r="9" s="1" customFormat="1" ht="16.5" customHeight="1">
      <c r="B9" s="23"/>
      <c r="E9" s="147" t="s">
        <v>525</v>
      </c>
      <c r="F9" s="1"/>
      <c r="G9" s="1"/>
      <c r="H9" s="1"/>
      <c r="L9" s="23"/>
    </row>
    <row r="10" s="1" customFormat="1" ht="12" customHeight="1">
      <c r="B10" s="23"/>
      <c r="D10" s="146" t="s">
        <v>185</v>
      </c>
      <c r="L10" s="23"/>
    </row>
    <row r="11" s="2" customFormat="1" ht="16.5" customHeight="1">
      <c r="A11" s="41"/>
      <c r="B11" s="47"/>
      <c r="C11" s="41"/>
      <c r="D11" s="41"/>
      <c r="E11" s="159" t="s">
        <v>856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857</v>
      </c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49" t="s">
        <v>947</v>
      </c>
      <c r="F13" s="41"/>
      <c r="G13" s="41"/>
      <c r="H13" s="41"/>
      <c r="I13" s="41"/>
      <c r="J13" s="41"/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19</v>
      </c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21</v>
      </c>
      <c r="E16" s="41"/>
      <c r="F16" s="136" t="s">
        <v>22</v>
      </c>
      <c r="G16" s="41"/>
      <c r="H16" s="41"/>
      <c r="I16" s="146" t="s">
        <v>23</v>
      </c>
      <c r="J16" s="150" t="str">
        <f>'Rekapitulace stavby'!AN8</f>
        <v>17. 12. 2024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25</v>
      </c>
      <c r="E18" s="41"/>
      <c r="F18" s="41"/>
      <c r="G18" s="41"/>
      <c r="H18" s="41"/>
      <c r="I18" s="146" t="s">
        <v>26</v>
      </c>
      <c r="J18" s="136" t="s">
        <v>27</v>
      </c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28</v>
      </c>
      <c r="F19" s="41"/>
      <c r="G19" s="41"/>
      <c r="H19" s="41"/>
      <c r="I19" s="146" t="s">
        <v>29</v>
      </c>
      <c r="J19" s="136" t="s">
        <v>19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30</v>
      </c>
      <c r="E21" s="41"/>
      <c r="F21" s="41"/>
      <c r="G21" s="41"/>
      <c r="H21" s="41"/>
      <c r="I21" s="146" t="s">
        <v>26</v>
      </c>
      <c r="J21" s="36" t="str">
        <f>'Rekapitulace stavby'!AN13</f>
        <v>Vyplň údaj</v>
      </c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stavby'!E14</f>
        <v>Vyplň údaj</v>
      </c>
      <c r="F22" s="136"/>
      <c r="G22" s="136"/>
      <c r="H22" s="136"/>
      <c r="I22" s="146" t="s">
        <v>29</v>
      </c>
      <c r="J22" s="36" t="str">
        <f>'Rekapitulace stavby'!AN14</f>
        <v>Vyplň údaj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32</v>
      </c>
      <c r="E24" s="41"/>
      <c r="F24" s="41"/>
      <c r="G24" s="41"/>
      <c r="H24" s="41"/>
      <c r="I24" s="146" t="s">
        <v>26</v>
      </c>
      <c r="J24" s="136" t="s">
        <v>19</v>
      </c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33</v>
      </c>
      <c r="F25" s="41"/>
      <c r="G25" s="41"/>
      <c r="H25" s="41"/>
      <c r="I25" s="146" t="s">
        <v>29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35</v>
      </c>
      <c r="E27" s="41"/>
      <c r="F27" s="41"/>
      <c r="G27" s="41"/>
      <c r="H27" s="41"/>
      <c r="I27" s="146" t="s">
        <v>26</v>
      </c>
      <c r="J27" s="136" t="s">
        <v>19</v>
      </c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33</v>
      </c>
      <c r="F28" s="41"/>
      <c r="G28" s="41"/>
      <c r="H28" s="41"/>
      <c r="I28" s="146" t="s">
        <v>29</v>
      </c>
      <c r="J28" s="136" t="s">
        <v>19</v>
      </c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36</v>
      </c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6" t="s">
        <v>38</v>
      </c>
      <c r="E34" s="41"/>
      <c r="F34" s="41"/>
      <c r="G34" s="41"/>
      <c r="H34" s="41"/>
      <c r="I34" s="41"/>
      <c r="J34" s="157">
        <f>ROUND(J94, 2)</f>
        <v>0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5"/>
      <c r="E35" s="155"/>
      <c r="F35" s="155"/>
      <c r="G35" s="155"/>
      <c r="H35" s="155"/>
      <c r="I35" s="155"/>
      <c r="J35" s="155"/>
      <c r="K35" s="155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8" t="s">
        <v>40</v>
      </c>
      <c r="G36" s="41"/>
      <c r="H36" s="41"/>
      <c r="I36" s="158" t="s">
        <v>39</v>
      </c>
      <c r="J36" s="158" t="s">
        <v>41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59" t="s">
        <v>42</v>
      </c>
      <c r="E37" s="146" t="s">
        <v>43</v>
      </c>
      <c r="F37" s="160">
        <f>ROUND((SUM(BE94:BE149)),  2)</f>
        <v>0</v>
      </c>
      <c r="G37" s="41"/>
      <c r="H37" s="41"/>
      <c r="I37" s="161">
        <v>0.20999999999999999</v>
      </c>
      <c r="J37" s="160">
        <f>ROUND(((SUM(BE94:BE149))*I37),  2)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44</v>
      </c>
      <c r="F38" s="160">
        <f>ROUND((SUM(BF94:BF149)),  2)</f>
        <v>0</v>
      </c>
      <c r="G38" s="41"/>
      <c r="H38" s="41"/>
      <c r="I38" s="161">
        <v>0.12</v>
      </c>
      <c r="J38" s="160">
        <f>ROUND(((SUM(BF94:BF149))*I38),  2)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45</v>
      </c>
      <c r="F39" s="160">
        <f>ROUND((SUM(BG94:BG149)),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46</v>
      </c>
      <c r="F40" s="160">
        <f>ROUND((SUM(BH94:BH149)),  2)</f>
        <v>0</v>
      </c>
      <c r="G40" s="41"/>
      <c r="H40" s="41"/>
      <c r="I40" s="161">
        <v>0.12</v>
      </c>
      <c r="J40" s="160">
        <f>0</f>
        <v>0</v>
      </c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47</v>
      </c>
      <c r="F41" s="160">
        <f>ROUND((SUM(BI94:BI149)),  2)</f>
        <v>0</v>
      </c>
      <c r="G41" s="41"/>
      <c r="H41" s="41"/>
      <c r="I41" s="161">
        <v>0</v>
      </c>
      <c r="J41" s="160">
        <f>0</f>
        <v>0</v>
      </c>
      <c r="K41" s="41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48</v>
      </c>
      <c r="E43" s="164"/>
      <c r="F43" s="164"/>
      <c r="G43" s="165" t="s">
        <v>49</v>
      </c>
      <c r="H43" s="166" t="s">
        <v>50</v>
      </c>
      <c r="I43" s="164"/>
      <c r="J43" s="167">
        <f>SUM(J34:J41)</f>
        <v>0</v>
      </c>
      <c r="K43" s="168"/>
      <c r="L43" s="148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26.25" customHeight="1">
      <c r="A52" s="41"/>
      <c r="B52" s="42"/>
      <c r="C52" s="43"/>
      <c r="D52" s="43"/>
      <c r="E52" s="173" t="str">
        <f>E7</f>
        <v>Stavební úpravy a osdtranění části stavby č.p. 3044, ul. Generála Svobody Varnsdorf</v>
      </c>
      <c r="F52" s="35"/>
      <c r="G52" s="35"/>
      <c r="H52" s="35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114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525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185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296" t="s">
        <v>856</v>
      </c>
      <c r="F56" s="43"/>
      <c r="G56" s="43"/>
      <c r="H56" s="43"/>
      <c r="I56" s="43"/>
      <c r="J56" s="43"/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857</v>
      </c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SO 02.2.3 - Část stavby D</v>
      </c>
      <c r="F58" s="43"/>
      <c r="G58" s="43"/>
      <c r="H58" s="43"/>
      <c r="I58" s="43"/>
      <c r="J58" s="43"/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>st.p.č.k. 2530, k.ú. Varnsdorf</v>
      </c>
      <c r="G60" s="43"/>
      <c r="H60" s="43"/>
      <c r="I60" s="35" t="s">
        <v>23</v>
      </c>
      <c r="J60" s="75" t="str">
        <f>IF(J16="","",J16)</f>
        <v>17. 12. 2024</v>
      </c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25</v>
      </c>
      <c r="D62" s="43"/>
      <c r="E62" s="43"/>
      <c r="F62" s="30" t="str">
        <f>E19</f>
        <v>Město Varnsdorf</v>
      </c>
      <c r="G62" s="43"/>
      <c r="H62" s="43"/>
      <c r="I62" s="35" t="s">
        <v>32</v>
      </c>
      <c r="J62" s="39" t="str">
        <f>E25</f>
        <v>Pavel Hruška</v>
      </c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30</v>
      </c>
      <c r="D63" s="43"/>
      <c r="E63" s="43"/>
      <c r="F63" s="30" t="str">
        <f>IF(E22="","",E22)</f>
        <v>Vyplň údaj</v>
      </c>
      <c r="G63" s="43"/>
      <c r="H63" s="43"/>
      <c r="I63" s="35" t="s">
        <v>35</v>
      </c>
      <c r="J63" s="39" t="str">
        <f>E28</f>
        <v>Pavel Hruška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8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4" t="s">
        <v>117</v>
      </c>
      <c r="D65" s="175"/>
      <c r="E65" s="175"/>
      <c r="F65" s="175"/>
      <c r="G65" s="175"/>
      <c r="H65" s="175"/>
      <c r="I65" s="175"/>
      <c r="J65" s="176" t="s">
        <v>118</v>
      </c>
      <c r="K65" s="175"/>
      <c r="L65" s="14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7" t="s">
        <v>70</v>
      </c>
      <c r="D67" s="43"/>
      <c r="E67" s="43"/>
      <c r="F67" s="43"/>
      <c r="G67" s="43"/>
      <c r="H67" s="43"/>
      <c r="I67" s="43"/>
      <c r="J67" s="105">
        <f>J94</f>
        <v>0</v>
      </c>
      <c r="K67" s="43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119</v>
      </c>
    </row>
    <row r="68" s="9" customFormat="1" ht="24.96" customHeight="1">
      <c r="A68" s="9"/>
      <c r="B68" s="178"/>
      <c r="C68" s="179"/>
      <c r="D68" s="180" t="s">
        <v>187</v>
      </c>
      <c r="E68" s="181"/>
      <c r="F68" s="181"/>
      <c r="G68" s="181"/>
      <c r="H68" s="181"/>
      <c r="I68" s="181"/>
      <c r="J68" s="182">
        <f>J95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8"/>
      <c r="D69" s="185" t="s">
        <v>188</v>
      </c>
      <c r="E69" s="186"/>
      <c r="F69" s="186"/>
      <c r="G69" s="186"/>
      <c r="H69" s="186"/>
      <c r="I69" s="186"/>
      <c r="J69" s="187">
        <f>J96</f>
        <v>0</v>
      </c>
      <c r="K69" s="128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8"/>
      <c r="D70" s="185" t="s">
        <v>530</v>
      </c>
      <c r="E70" s="186"/>
      <c r="F70" s="186"/>
      <c r="G70" s="186"/>
      <c r="H70" s="186"/>
      <c r="I70" s="186"/>
      <c r="J70" s="187">
        <f>J147</f>
        <v>0</v>
      </c>
      <c r="K70" s="128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127</v>
      </c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6.25" customHeight="1">
      <c r="A80" s="41"/>
      <c r="B80" s="42"/>
      <c r="C80" s="43"/>
      <c r="D80" s="43"/>
      <c r="E80" s="173" t="str">
        <f>E7</f>
        <v>Stavební úpravy a osdtranění části stavby č.p. 3044, ul. Generála Svobody Varnsdorf</v>
      </c>
      <c r="F80" s="35"/>
      <c r="G80" s="35"/>
      <c r="H80" s="35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" customFormat="1" ht="12" customHeight="1">
      <c r="B81" s="24"/>
      <c r="C81" s="35" t="s">
        <v>114</v>
      </c>
      <c r="D81" s="25"/>
      <c r="E81" s="25"/>
      <c r="F81" s="25"/>
      <c r="G81" s="25"/>
      <c r="H81" s="25"/>
      <c r="I81" s="25"/>
      <c r="J81" s="25"/>
      <c r="K81" s="25"/>
      <c r="L81" s="23"/>
    </row>
    <row r="82" s="1" customFormat="1" ht="16.5" customHeight="1">
      <c r="B82" s="24"/>
      <c r="C82" s="25"/>
      <c r="D82" s="25"/>
      <c r="E82" s="173" t="s">
        <v>525</v>
      </c>
      <c r="F82" s="25"/>
      <c r="G82" s="25"/>
      <c r="H82" s="25"/>
      <c r="I82" s="25"/>
      <c r="J82" s="25"/>
      <c r="K82" s="25"/>
      <c r="L82" s="23"/>
    </row>
    <row r="83" s="1" customFormat="1" ht="12" customHeight="1">
      <c r="B83" s="24"/>
      <c r="C83" s="35" t="s">
        <v>185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2" customFormat="1" ht="16.5" customHeight="1">
      <c r="A84" s="41"/>
      <c r="B84" s="42"/>
      <c r="C84" s="43"/>
      <c r="D84" s="43"/>
      <c r="E84" s="296" t="s">
        <v>856</v>
      </c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857</v>
      </c>
      <c r="D85" s="43"/>
      <c r="E85" s="43"/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E13</f>
        <v>SO 02.2.3 - Část stavby D</v>
      </c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21</v>
      </c>
      <c r="D88" s="43"/>
      <c r="E88" s="43"/>
      <c r="F88" s="30" t="str">
        <f>F16</f>
        <v>st.p.č.k. 2530, k.ú. Varnsdorf</v>
      </c>
      <c r="G88" s="43"/>
      <c r="H88" s="43"/>
      <c r="I88" s="35" t="s">
        <v>23</v>
      </c>
      <c r="J88" s="75" t="str">
        <f>IF(J16="","",J16)</f>
        <v>17. 12. 2024</v>
      </c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25</v>
      </c>
      <c r="D90" s="43"/>
      <c r="E90" s="43"/>
      <c r="F90" s="30" t="str">
        <f>E19</f>
        <v>Město Varnsdorf</v>
      </c>
      <c r="G90" s="43"/>
      <c r="H90" s="43"/>
      <c r="I90" s="35" t="s">
        <v>32</v>
      </c>
      <c r="J90" s="39" t="str">
        <f>E25</f>
        <v>Pavel Hruška</v>
      </c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30</v>
      </c>
      <c r="D91" s="43"/>
      <c r="E91" s="43"/>
      <c r="F91" s="30" t="str">
        <f>IF(E22="","",E22)</f>
        <v>Vyplň údaj</v>
      </c>
      <c r="G91" s="43"/>
      <c r="H91" s="43"/>
      <c r="I91" s="35" t="s">
        <v>35</v>
      </c>
      <c r="J91" s="39" t="str">
        <f>E28</f>
        <v>Pavel Hruška</v>
      </c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9"/>
      <c r="B93" s="190"/>
      <c r="C93" s="191" t="s">
        <v>128</v>
      </c>
      <c r="D93" s="192" t="s">
        <v>57</v>
      </c>
      <c r="E93" s="192" t="s">
        <v>53</v>
      </c>
      <c r="F93" s="192" t="s">
        <v>54</v>
      </c>
      <c r="G93" s="192" t="s">
        <v>129</v>
      </c>
      <c r="H93" s="192" t="s">
        <v>130</v>
      </c>
      <c r="I93" s="192" t="s">
        <v>131</v>
      </c>
      <c r="J93" s="192" t="s">
        <v>118</v>
      </c>
      <c r="K93" s="193" t="s">
        <v>132</v>
      </c>
      <c r="L93" s="194"/>
      <c r="M93" s="95" t="s">
        <v>19</v>
      </c>
      <c r="N93" s="96" t="s">
        <v>42</v>
      </c>
      <c r="O93" s="96" t="s">
        <v>133</v>
      </c>
      <c r="P93" s="96" t="s">
        <v>134</v>
      </c>
      <c r="Q93" s="96" t="s">
        <v>135</v>
      </c>
      <c r="R93" s="96" t="s">
        <v>136</v>
      </c>
      <c r="S93" s="96" t="s">
        <v>137</v>
      </c>
      <c r="T93" s="97" t="s">
        <v>138</v>
      </c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="2" customFormat="1" ht="22.8" customHeight="1">
      <c r="A94" s="41"/>
      <c r="B94" s="42"/>
      <c r="C94" s="102" t="s">
        <v>139</v>
      </c>
      <c r="D94" s="43"/>
      <c r="E94" s="43"/>
      <c r="F94" s="43"/>
      <c r="G94" s="43"/>
      <c r="H94" s="43"/>
      <c r="I94" s="43"/>
      <c r="J94" s="195">
        <f>BK94</f>
        <v>0</v>
      </c>
      <c r="K94" s="43"/>
      <c r="L94" s="47"/>
      <c r="M94" s="98"/>
      <c r="N94" s="196"/>
      <c r="O94" s="99"/>
      <c r="P94" s="197">
        <f>P95</f>
        <v>0</v>
      </c>
      <c r="Q94" s="99"/>
      <c r="R94" s="197">
        <f>R95</f>
        <v>0.0017060000000000001</v>
      </c>
      <c r="S94" s="99"/>
      <c r="T94" s="198">
        <f>T95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71</v>
      </c>
      <c r="AU94" s="20" t="s">
        <v>119</v>
      </c>
      <c r="BK94" s="199">
        <f>BK95</f>
        <v>0</v>
      </c>
    </row>
    <row r="95" s="12" customFormat="1" ht="25.92" customHeight="1">
      <c r="A95" s="12"/>
      <c r="B95" s="200"/>
      <c r="C95" s="201"/>
      <c r="D95" s="202" t="s">
        <v>71</v>
      </c>
      <c r="E95" s="203" t="s">
        <v>191</v>
      </c>
      <c r="F95" s="203" t="s">
        <v>192</v>
      </c>
      <c r="G95" s="201"/>
      <c r="H95" s="201"/>
      <c r="I95" s="204"/>
      <c r="J95" s="205">
        <f>BK95</f>
        <v>0</v>
      </c>
      <c r="K95" s="201"/>
      <c r="L95" s="206"/>
      <c r="M95" s="207"/>
      <c r="N95" s="208"/>
      <c r="O95" s="208"/>
      <c r="P95" s="209">
        <f>P96+P147</f>
        <v>0</v>
      </c>
      <c r="Q95" s="208"/>
      <c r="R95" s="209">
        <f>R96+R147</f>
        <v>0.0017060000000000001</v>
      </c>
      <c r="S95" s="208"/>
      <c r="T95" s="210">
        <f>T96+T147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80</v>
      </c>
      <c r="AT95" s="212" t="s">
        <v>71</v>
      </c>
      <c r="AU95" s="212" t="s">
        <v>72</v>
      </c>
      <c r="AY95" s="211" t="s">
        <v>142</v>
      </c>
      <c r="BK95" s="213">
        <f>BK96+BK147</f>
        <v>0</v>
      </c>
    </row>
    <row r="96" s="12" customFormat="1" ht="22.8" customHeight="1">
      <c r="A96" s="12"/>
      <c r="B96" s="200"/>
      <c r="C96" s="201"/>
      <c r="D96" s="202" t="s">
        <v>71</v>
      </c>
      <c r="E96" s="214" t="s">
        <v>80</v>
      </c>
      <c r="F96" s="214" t="s">
        <v>193</v>
      </c>
      <c r="G96" s="201"/>
      <c r="H96" s="201"/>
      <c r="I96" s="204"/>
      <c r="J96" s="215">
        <f>BK96</f>
        <v>0</v>
      </c>
      <c r="K96" s="201"/>
      <c r="L96" s="206"/>
      <c r="M96" s="207"/>
      <c r="N96" s="208"/>
      <c r="O96" s="208"/>
      <c r="P96" s="209">
        <f>SUM(P97:P146)</f>
        <v>0</v>
      </c>
      <c r="Q96" s="208"/>
      <c r="R96" s="209">
        <f>SUM(R97:R146)</f>
        <v>0.0017060000000000001</v>
      </c>
      <c r="S96" s="208"/>
      <c r="T96" s="210">
        <f>SUM(T97:T146)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80</v>
      </c>
      <c r="AT96" s="212" t="s">
        <v>71</v>
      </c>
      <c r="AU96" s="212" t="s">
        <v>80</v>
      </c>
      <c r="AY96" s="211" t="s">
        <v>142</v>
      </c>
      <c r="BK96" s="213">
        <f>SUM(BK97:BK146)</f>
        <v>0</v>
      </c>
    </row>
    <row r="97" s="2" customFormat="1" ht="62.7" customHeight="1">
      <c r="A97" s="41"/>
      <c r="B97" s="42"/>
      <c r="C97" s="216" t="s">
        <v>80</v>
      </c>
      <c r="D97" s="216" t="s">
        <v>145</v>
      </c>
      <c r="E97" s="217" t="s">
        <v>948</v>
      </c>
      <c r="F97" s="218" t="s">
        <v>949</v>
      </c>
      <c r="G97" s="219" t="s">
        <v>281</v>
      </c>
      <c r="H97" s="220">
        <v>13.032</v>
      </c>
      <c r="I97" s="221"/>
      <c r="J97" s="222">
        <f>ROUND(I97*H97,2)</f>
        <v>0</v>
      </c>
      <c r="K97" s="218" t="s">
        <v>149</v>
      </c>
      <c r="L97" s="47"/>
      <c r="M97" s="223" t="s">
        <v>19</v>
      </c>
      <c r="N97" s="224" t="s">
        <v>43</v>
      </c>
      <c r="O97" s="87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7" t="s">
        <v>167</v>
      </c>
      <c r="AT97" s="227" t="s">
        <v>145</v>
      </c>
      <c r="AU97" s="227" t="s">
        <v>82</v>
      </c>
      <c r="AY97" s="20" t="s">
        <v>142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80</v>
      </c>
      <c r="BK97" s="228">
        <f>ROUND(I97*H97,2)</f>
        <v>0</v>
      </c>
      <c r="BL97" s="20" t="s">
        <v>167</v>
      </c>
      <c r="BM97" s="227" t="s">
        <v>950</v>
      </c>
    </row>
    <row r="98" s="2" customFormat="1">
      <c r="A98" s="41"/>
      <c r="B98" s="42"/>
      <c r="C98" s="43"/>
      <c r="D98" s="229" t="s">
        <v>152</v>
      </c>
      <c r="E98" s="43"/>
      <c r="F98" s="230" t="s">
        <v>951</v>
      </c>
      <c r="G98" s="43"/>
      <c r="H98" s="43"/>
      <c r="I98" s="231"/>
      <c r="J98" s="43"/>
      <c r="K98" s="43"/>
      <c r="L98" s="47"/>
      <c r="M98" s="232"/>
      <c r="N98" s="233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152</v>
      </c>
      <c r="AU98" s="20" t="s">
        <v>82</v>
      </c>
    </row>
    <row r="99" s="13" customFormat="1">
      <c r="A99" s="13"/>
      <c r="B99" s="238"/>
      <c r="C99" s="239"/>
      <c r="D99" s="240" t="s">
        <v>284</v>
      </c>
      <c r="E99" s="241" t="s">
        <v>19</v>
      </c>
      <c r="F99" s="242" t="s">
        <v>952</v>
      </c>
      <c r="G99" s="239"/>
      <c r="H99" s="243">
        <v>13.032</v>
      </c>
      <c r="I99" s="244"/>
      <c r="J99" s="239"/>
      <c r="K99" s="239"/>
      <c r="L99" s="245"/>
      <c r="M99" s="246"/>
      <c r="N99" s="247"/>
      <c r="O99" s="247"/>
      <c r="P99" s="247"/>
      <c r="Q99" s="247"/>
      <c r="R99" s="247"/>
      <c r="S99" s="247"/>
      <c r="T99" s="24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9" t="s">
        <v>284</v>
      </c>
      <c r="AU99" s="249" t="s">
        <v>82</v>
      </c>
      <c r="AV99" s="13" t="s">
        <v>82</v>
      </c>
      <c r="AW99" s="13" t="s">
        <v>34</v>
      </c>
      <c r="AX99" s="13" t="s">
        <v>80</v>
      </c>
      <c r="AY99" s="249" t="s">
        <v>142</v>
      </c>
    </row>
    <row r="100" s="2" customFormat="1" ht="44.25" customHeight="1">
      <c r="A100" s="41"/>
      <c r="B100" s="42"/>
      <c r="C100" s="216" t="s">
        <v>82</v>
      </c>
      <c r="D100" s="216" t="s">
        <v>145</v>
      </c>
      <c r="E100" s="217" t="s">
        <v>434</v>
      </c>
      <c r="F100" s="218" t="s">
        <v>435</v>
      </c>
      <c r="G100" s="219" t="s">
        <v>281</v>
      </c>
      <c r="H100" s="220">
        <v>13.032</v>
      </c>
      <c r="I100" s="221"/>
      <c r="J100" s="222">
        <f>ROUND(I100*H100,2)</f>
        <v>0</v>
      </c>
      <c r="K100" s="218" t="s">
        <v>149</v>
      </c>
      <c r="L100" s="47"/>
      <c r="M100" s="223" t="s">
        <v>19</v>
      </c>
      <c r="N100" s="224" t="s">
        <v>43</v>
      </c>
      <c r="O100" s="87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7" t="s">
        <v>167</v>
      </c>
      <c r="AT100" s="227" t="s">
        <v>145</v>
      </c>
      <c r="AU100" s="227" t="s">
        <v>82</v>
      </c>
      <c r="AY100" s="20" t="s">
        <v>142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80</v>
      </c>
      <c r="BK100" s="228">
        <f>ROUND(I100*H100,2)</f>
        <v>0</v>
      </c>
      <c r="BL100" s="20" t="s">
        <v>167</v>
      </c>
      <c r="BM100" s="227" t="s">
        <v>953</v>
      </c>
    </row>
    <row r="101" s="2" customFormat="1">
      <c r="A101" s="41"/>
      <c r="B101" s="42"/>
      <c r="C101" s="43"/>
      <c r="D101" s="229" t="s">
        <v>152</v>
      </c>
      <c r="E101" s="43"/>
      <c r="F101" s="230" t="s">
        <v>437</v>
      </c>
      <c r="G101" s="43"/>
      <c r="H101" s="43"/>
      <c r="I101" s="231"/>
      <c r="J101" s="43"/>
      <c r="K101" s="43"/>
      <c r="L101" s="47"/>
      <c r="M101" s="232"/>
      <c r="N101" s="233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152</v>
      </c>
      <c r="AU101" s="20" t="s">
        <v>82</v>
      </c>
    </row>
    <row r="102" s="13" customFormat="1">
      <c r="A102" s="13"/>
      <c r="B102" s="238"/>
      <c r="C102" s="239"/>
      <c r="D102" s="240" t="s">
        <v>284</v>
      </c>
      <c r="E102" s="241" t="s">
        <v>19</v>
      </c>
      <c r="F102" s="242" t="s">
        <v>952</v>
      </c>
      <c r="G102" s="239"/>
      <c r="H102" s="243">
        <v>13.032</v>
      </c>
      <c r="I102" s="244"/>
      <c r="J102" s="239"/>
      <c r="K102" s="239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284</v>
      </c>
      <c r="AU102" s="249" t="s">
        <v>82</v>
      </c>
      <c r="AV102" s="13" t="s">
        <v>82</v>
      </c>
      <c r="AW102" s="13" t="s">
        <v>34</v>
      </c>
      <c r="AX102" s="13" t="s">
        <v>80</v>
      </c>
      <c r="AY102" s="249" t="s">
        <v>142</v>
      </c>
    </row>
    <row r="103" s="2" customFormat="1" ht="44.25" customHeight="1">
      <c r="A103" s="41"/>
      <c r="B103" s="42"/>
      <c r="C103" s="216" t="s">
        <v>107</v>
      </c>
      <c r="D103" s="216" t="s">
        <v>145</v>
      </c>
      <c r="E103" s="217" t="s">
        <v>330</v>
      </c>
      <c r="F103" s="218" t="s">
        <v>331</v>
      </c>
      <c r="G103" s="219" t="s">
        <v>281</v>
      </c>
      <c r="H103" s="220">
        <v>6.1680000000000001</v>
      </c>
      <c r="I103" s="221"/>
      <c r="J103" s="222">
        <f>ROUND(I103*H103,2)</f>
        <v>0</v>
      </c>
      <c r="K103" s="218" t="s">
        <v>149</v>
      </c>
      <c r="L103" s="47"/>
      <c r="M103" s="223" t="s">
        <v>19</v>
      </c>
      <c r="N103" s="224" t="s">
        <v>43</v>
      </c>
      <c r="O103" s="87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7" t="s">
        <v>167</v>
      </c>
      <c r="AT103" s="227" t="s">
        <v>145</v>
      </c>
      <c r="AU103" s="227" t="s">
        <v>82</v>
      </c>
      <c r="AY103" s="20" t="s">
        <v>142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80</v>
      </c>
      <c r="BK103" s="228">
        <f>ROUND(I103*H103,2)</f>
        <v>0</v>
      </c>
      <c r="BL103" s="20" t="s">
        <v>167</v>
      </c>
      <c r="BM103" s="227" t="s">
        <v>954</v>
      </c>
    </row>
    <row r="104" s="2" customFormat="1">
      <c r="A104" s="41"/>
      <c r="B104" s="42"/>
      <c r="C104" s="43"/>
      <c r="D104" s="229" t="s">
        <v>152</v>
      </c>
      <c r="E104" s="43"/>
      <c r="F104" s="230" t="s">
        <v>333</v>
      </c>
      <c r="G104" s="43"/>
      <c r="H104" s="43"/>
      <c r="I104" s="231"/>
      <c r="J104" s="43"/>
      <c r="K104" s="43"/>
      <c r="L104" s="47"/>
      <c r="M104" s="232"/>
      <c r="N104" s="233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152</v>
      </c>
      <c r="AU104" s="20" t="s">
        <v>82</v>
      </c>
    </row>
    <row r="105" s="13" customFormat="1">
      <c r="A105" s="13"/>
      <c r="B105" s="238"/>
      <c r="C105" s="239"/>
      <c r="D105" s="240" t="s">
        <v>284</v>
      </c>
      <c r="E105" s="241" t="s">
        <v>19</v>
      </c>
      <c r="F105" s="242" t="s">
        <v>955</v>
      </c>
      <c r="G105" s="239"/>
      <c r="H105" s="243">
        <v>3.4319999999999999</v>
      </c>
      <c r="I105" s="244"/>
      <c r="J105" s="239"/>
      <c r="K105" s="239"/>
      <c r="L105" s="245"/>
      <c r="M105" s="246"/>
      <c r="N105" s="247"/>
      <c r="O105" s="247"/>
      <c r="P105" s="247"/>
      <c r="Q105" s="247"/>
      <c r="R105" s="247"/>
      <c r="S105" s="247"/>
      <c r="T105" s="24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9" t="s">
        <v>284</v>
      </c>
      <c r="AU105" s="249" t="s">
        <v>82</v>
      </c>
      <c r="AV105" s="13" t="s">
        <v>82</v>
      </c>
      <c r="AW105" s="13" t="s">
        <v>34</v>
      </c>
      <c r="AX105" s="13" t="s">
        <v>72</v>
      </c>
      <c r="AY105" s="249" t="s">
        <v>142</v>
      </c>
    </row>
    <row r="106" s="13" customFormat="1">
      <c r="A106" s="13"/>
      <c r="B106" s="238"/>
      <c r="C106" s="239"/>
      <c r="D106" s="240" t="s">
        <v>284</v>
      </c>
      <c r="E106" s="241" t="s">
        <v>19</v>
      </c>
      <c r="F106" s="242" t="s">
        <v>956</v>
      </c>
      <c r="G106" s="239"/>
      <c r="H106" s="243">
        <v>2.7360000000000002</v>
      </c>
      <c r="I106" s="244"/>
      <c r="J106" s="239"/>
      <c r="K106" s="239"/>
      <c r="L106" s="245"/>
      <c r="M106" s="246"/>
      <c r="N106" s="247"/>
      <c r="O106" s="247"/>
      <c r="P106" s="247"/>
      <c r="Q106" s="247"/>
      <c r="R106" s="247"/>
      <c r="S106" s="247"/>
      <c r="T106" s="24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9" t="s">
        <v>284</v>
      </c>
      <c r="AU106" s="249" t="s">
        <v>82</v>
      </c>
      <c r="AV106" s="13" t="s">
        <v>82</v>
      </c>
      <c r="AW106" s="13" t="s">
        <v>34</v>
      </c>
      <c r="AX106" s="13" t="s">
        <v>72</v>
      </c>
      <c r="AY106" s="249" t="s">
        <v>142</v>
      </c>
    </row>
    <row r="107" s="14" customFormat="1">
      <c r="A107" s="14"/>
      <c r="B107" s="250"/>
      <c r="C107" s="251"/>
      <c r="D107" s="240" t="s">
        <v>284</v>
      </c>
      <c r="E107" s="252" t="s">
        <v>19</v>
      </c>
      <c r="F107" s="253" t="s">
        <v>293</v>
      </c>
      <c r="G107" s="251"/>
      <c r="H107" s="254">
        <v>6.1680000000000001</v>
      </c>
      <c r="I107" s="255"/>
      <c r="J107" s="251"/>
      <c r="K107" s="251"/>
      <c r="L107" s="256"/>
      <c r="M107" s="257"/>
      <c r="N107" s="258"/>
      <c r="O107" s="258"/>
      <c r="P107" s="258"/>
      <c r="Q107" s="258"/>
      <c r="R107" s="258"/>
      <c r="S107" s="258"/>
      <c r="T107" s="25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0" t="s">
        <v>284</v>
      </c>
      <c r="AU107" s="260" t="s">
        <v>82</v>
      </c>
      <c r="AV107" s="14" t="s">
        <v>167</v>
      </c>
      <c r="AW107" s="14" t="s">
        <v>34</v>
      </c>
      <c r="AX107" s="14" t="s">
        <v>80</v>
      </c>
      <c r="AY107" s="260" t="s">
        <v>142</v>
      </c>
    </row>
    <row r="108" s="2" customFormat="1" ht="16.5" customHeight="1">
      <c r="A108" s="41"/>
      <c r="B108" s="42"/>
      <c r="C108" s="286" t="s">
        <v>167</v>
      </c>
      <c r="D108" s="286" t="s">
        <v>569</v>
      </c>
      <c r="E108" s="287" t="s">
        <v>866</v>
      </c>
      <c r="F108" s="288" t="s">
        <v>867</v>
      </c>
      <c r="G108" s="289" t="s">
        <v>320</v>
      </c>
      <c r="H108" s="290">
        <v>12.336</v>
      </c>
      <c r="I108" s="291"/>
      <c r="J108" s="292">
        <f>ROUND(I108*H108,2)</f>
        <v>0</v>
      </c>
      <c r="K108" s="288" t="s">
        <v>149</v>
      </c>
      <c r="L108" s="293"/>
      <c r="M108" s="294" t="s">
        <v>19</v>
      </c>
      <c r="N108" s="295" t="s">
        <v>43</v>
      </c>
      <c r="O108" s="87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7" t="s">
        <v>224</v>
      </c>
      <c r="AT108" s="227" t="s">
        <v>569</v>
      </c>
      <c r="AU108" s="227" t="s">
        <v>82</v>
      </c>
      <c r="AY108" s="20" t="s">
        <v>142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80</v>
      </c>
      <c r="BK108" s="228">
        <f>ROUND(I108*H108,2)</f>
        <v>0</v>
      </c>
      <c r="BL108" s="20" t="s">
        <v>167</v>
      </c>
      <c r="BM108" s="227" t="s">
        <v>957</v>
      </c>
    </row>
    <row r="109" s="13" customFormat="1">
      <c r="A109" s="13"/>
      <c r="B109" s="238"/>
      <c r="C109" s="239"/>
      <c r="D109" s="240" t="s">
        <v>284</v>
      </c>
      <c r="E109" s="239"/>
      <c r="F109" s="242" t="s">
        <v>958</v>
      </c>
      <c r="G109" s="239"/>
      <c r="H109" s="243">
        <v>12.336</v>
      </c>
      <c r="I109" s="244"/>
      <c r="J109" s="239"/>
      <c r="K109" s="239"/>
      <c r="L109" s="245"/>
      <c r="M109" s="246"/>
      <c r="N109" s="247"/>
      <c r="O109" s="247"/>
      <c r="P109" s="247"/>
      <c r="Q109" s="247"/>
      <c r="R109" s="247"/>
      <c r="S109" s="247"/>
      <c r="T109" s="24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9" t="s">
        <v>284</v>
      </c>
      <c r="AU109" s="249" t="s">
        <v>82</v>
      </c>
      <c r="AV109" s="13" t="s">
        <v>82</v>
      </c>
      <c r="AW109" s="13" t="s">
        <v>4</v>
      </c>
      <c r="AX109" s="13" t="s">
        <v>80</v>
      </c>
      <c r="AY109" s="249" t="s">
        <v>142</v>
      </c>
    </row>
    <row r="110" s="2" customFormat="1" ht="55.5" customHeight="1">
      <c r="A110" s="41"/>
      <c r="B110" s="42"/>
      <c r="C110" s="216" t="s">
        <v>141</v>
      </c>
      <c r="D110" s="216" t="s">
        <v>145</v>
      </c>
      <c r="E110" s="217" t="s">
        <v>870</v>
      </c>
      <c r="F110" s="218" t="s">
        <v>871</v>
      </c>
      <c r="G110" s="219" t="s">
        <v>576</v>
      </c>
      <c r="H110" s="220">
        <v>51</v>
      </c>
      <c r="I110" s="221"/>
      <c r="J110" s="222">
        <f>ROUND(I110*H110,2)</f>
        <v>0</v>
      </c>
      <c r="K110" s="218" t="s">
        <v>149</v>
      </c>
      <c r="L110" s="47"/>
      <c r="M110" s="223" t="s">
        <v>19</v>
      </c>
      <c r="N110" s="224" t="s">
        <v>43</v>
      </c>
      <c r="O110" s="87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7" t="s">
        <v>167</v>
      </c>
      <c r="AT110" s="227" t="s">
        <v>145</v>
      </c>
      <c r="AU110" s="227" t="s">
        <v>82</v>
      </c>
      <c r="AY110" s="20" t="s">
        <v>142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80</v>
      </c>
      <c r="BK110" s="228">
        <f>ROUND(I110*H110,2)</f>
        <v>0</v>
      </c>
      <c r="BL110" s="20" t="s">
        <v>167</v>
      </c>
      <c r="BM110" s="227" t="s">
        <v>959</v>
      </c>
    </row>
    <row r="111" s="2" customFormat="1">
      <c r="A111" s="41"/>
      <c r="B111" s="42"/>
      <c r="C111" s="43"/>
      <c r="D111" s="229" t="s">
        <v>152</v>
      </c>
      <c r="E111" s="43"/>
      <c r="F111" s="230" t="s">
        <v>873</v>
      </c>
      <c r="G111" s="43"/>
      <c r="H111" s="43"/>
      <c r="I111" s="231"/>
      <c r="J111" s="43"/>
      <c r="K111" s="43"/>
      <c r="L111" s="47"/>
      <c r="M111" s="232"/>
      <c r="N111" s="233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152</v>
      </c>
      <c r="AU111" s="20" t="s">
        <v>82</v>
      </c>
    </row>
    <row r="112" s="13" customFormat="1">
      <c r="A112" s="13"/>
      <c r="B112" s="238"/>
      <c r="C112" s="239"/>
      <c r="D112" s="240" t="s">
        <v>284</v>
      </c>
      <c r="E112" s="241" t="s">
        <v>19</v>
      </c>
      <c r="F112" s="242" t="s">
        <v>960</v>
      </c>
      <c r="G112" s="239"/>
      <c r="H112" s="243">
        <v>51</v>
      </c>
      <c r="I112" s="244"/>
      <c r="J112" s="239"/>
      <c r="K112" s="239"/>
      <c r="L112" s="245"/>
      <c r="M112" s="246"/>
      <c r="N112" s="247"/>
      <c r="O112" s="247"/>
      <c r="P112" s="247"/>
      <c r="Q112" s="247"/>
      <c r="R112" s="247"/>
      <c r="S112" s="247"/>
      <c r="T112" s="24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9" t="s">
        <v>284</v>
      </c>
      <c r="AU112" s="249" t="s">
        <v>82</v>
      </c>
      <c r="AV112" s="13" t="s">
        <v>82</v>
      </c>
      <c r="AW112" s="13" t="s">
        <v>34</v>
      </c>
      <c r="AX112" s="13" t="s">
        <v>80</v>
      </c>
      <c r="AY112" s="249" t="s">
        <v>142</v>
      </c>
    </row>
    <row r="113" s="2" customFormat="1" ht="37.8" customHeight="1">
      <c r="A113" s="41"/>
      <c r="B113" s="42"/>
      <c r="C113" s="216" t="s">
        <v>179</v>
      </c>
      <c r="D113" s="216" t="s">
        <v>145</v>
      </c>
      <c r="E113" s="217" t="s">
        <v>875</v>
      </c>
      <c r="F113" s="218" t="s">
        <v>876</v>
      </c>
      <c r="G113" s="219" t="s">
        <v>576</v>
      </c>
      <c r="H113" s="220">
        <v>34.32</v>
      </c>
      <c r="I113" s="221"/>
      <c r="J113" s="222">
        <f>ROUND(I113*H113,2)</f>
        <v>0</v>
      </c>
      <c r="K113" s="218" t="s">
        <v>149</v>
      </c>
      <c r="L113" s="47"/>
      <c r="M113" s="223" t="s">
        <v>19</v>
      </c>
      <c r="N113" s="224" t="s">
        <v>43</v>
      </c>
      <c r="O113" s="87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7" t="s">
        <v>167</v>
      </c>
      <c r="AT113" s="227" t="s">
        <v>145</v>
      </c>
      <c r="AU113" s="227" t="s">
        <v>82</v>
      </c>
      <c r="AY113" s="20" t="s">
        <v>142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80</v>
      </c>
      <c r="BK113" s="228">
        <f>ROUND(I113*H113,2)</f>
        <v>0</v>
      </c>
      <c r="BL113" s="20" t="s">
        <v>167</v>
      </c>
      <c r="BM113" s="227" t="s">
        <v>961</v>
      </c>
    </row>
    <row r="114" s="2" customFormat="1">
      <c r="A114" s="41"/>
      <c r="B114" s="42"/>
      <c r="C114" s="43"/>
      <c r="D114" s="229" t="s">
        <v>152</v>
      </c>
      <c r="E114" s="43"/>
      <c r="F114" s="230" t="s">
        <v>878</v>
      </c>
      <c r="G114" s="43"/>
      <c r="H114" s="43"/>
      <c r="I114" s="231"/>
      <c r="J114" s="43"/>
      <c r="K114" s="43"/>
      <c r="L114" s="47"/>
      <c r="M114" s="232"/>
      <c r="N114" s="233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152</v>
      </c>
      <c r="AU114" s="20" t="s">
        <v>82</v>
      </c>
    </row>
    <row r="115" s="13" customFormat="1">
      <c r="A115" s="13"/>
      <c r="B115" s="238"/>
      <c r="C115" s="239"/>
      <c r="D115" s="240" t="s">
        <v>284</v>
      </c>
      <c r="E115" s="241" t="s">
        <v>19</v>
      </c>
      <c r="F115" s="242" t="s">
        <v>962</v>
      </c>
      <c r="G115" s="239"/>
      <c r="H115" s="243">
        <v>34.32</v>
      </c>
      <c r="I115" s="244"/>
      <c r="J115" s="239"/>
      <c r="K115" s="239"/>
      <c r="L115" s="245"/>
      <c r="M115" s="246"/>
      <c r="N115" s="247"/>
      <c r="O115" s="247"/>
      <c r="P115" s="247"/>
      <c r="Q115" s="247"/>
      <c r="R115" s="247"/>
      <c r="S115" s="247"/>
      <c r="T115" s="24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9" t="s">
        <v>284</v>
      </c>
      <c r="AU115" s="249" t="s">
        <v>82</v>
      </c>
      <c r="AV115" s="13" t="s">
        <v>82</v>
      </c>
      <c r="AW115" s="13" t="s">
        <v>34</v>
      </c>
      <c r="AX115" s="13" t="s">
        <v>80</v>
      </c>
      <c r="AY115" s="249" t="s">
        <v>142</v>
      </c>
    </row>
    <row r="116" s="2" customFormat="1" ht="16.5" customHeight="1">
      <c r="A116" s="41"/>
      <c r="B116" s="42"/>
      <c r="C116" s="286" t="s">
        <v>219</v>
      </c>
      <c r="D116" s="286" t="s">
        <v>569</v>
      </c>
      <c r="E116" s="287" t="s">
        <v>881</v>
      </c>
      <c r="F116" s="288" t="s">
        <v>882</v>
      </c>
      <c r="G116" s="289" t="s">
        <v>320</v>
      </c>
      <c r="H116" s="290">
        <v>13.728</v>
      </c>
      <c r="I116" s="291"/>
      <c r="J116" s="292">
        <f>ROUND(I116*H116,2)</f>
        <v>0</v>
      </c>
      <c r="K116" s="288" t="s">
        <v>149</v>
      </c>
      <c r="L116" s="293"/>
      <c r="M116" s="294" t="s">
        <v>19</v>
      </c>
      <c r="N116" s="295" t="s">
        <v>43</v>
      </c>
      <c r="O116" s="87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7" t="s">
        <v>224</v>
      </c>
      <c r="AT116" s="227" t="s">
        <v>569</v>
      </c>
      <c r="AU116" s="227" t="s">
        <v>82</v>
      </c>
      <c r="AY116" s="20" t="s">
        <v>142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80</v>
      </c>
      <c r="BK116" s="228">
        <f>ROUND(I116*H116,2)</f>
        <v>0</v>
      </c>
      <c r="BL116" s="20" t="s">
        <v>167</v>
      </c>
      <c r="BM116" s="227" t="s">
        <v>963</v>
      </c>
    </row>
    <row r="117" s="13" customFormat="1">
      <c r="A117" s="13"/>
      <c r="B117" s="238"/>
      <c r="C117" s="239"/>
      <c r="D117" s="240" t="s">
        <v>284</v>
      </c>
      <c r="E117" s="241" t="s">
        <v>19</v>
      </c>
      <c r="F117" s="242" t="s">
        <v>964</v>
      </c>
      <c r="G117" s="239"/>
      <c r="H117" s="243">
        <v>6.8639999999999999</v>
      </c>
      <c r="I117" s="244"/>
      <c r="J117" s="239"/>
      <c r="K117" s="239"/>
      <c r="L117" s="245"/>
      <c r="M117" s="246"/>
      <c r="N117" s="247"/>
      <c r="O117" s="247"/>
      <c r="P117" s="247"/>
      <c r="Q117" s="247"/>
      <c r="R117" s="247"/>
      <c r="S117" s="247"/>
      <c r="T117" s="24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9" t="s">
        <v>284</v>
      </c>
      <c r="AU117" s="249" t="s">
        <v>82</v>
      </c>
      <c r="AV117" s="13" t="s">
        <v>82</v>
      </c>
      <c r="AW117" s="13" t="s">
        <v>34</v>
      </c>
      <c r="AX117" s="13" t="s">
        <v>80</v>
      </c>
      <c r="AY117" s="249" t="s">
        <v>142</v>
      </c>
    </row>
    <row r="118" s="13" customFormat="1">
      <c r="A118" s="13"/>
      <c r="B118" s="238"/>
      <c r="C118" s="239"/>
      <c r="D118" s="240" t="s">
        <v>284</v>
      </c>
      <c r="E118" s="239"/>
      <c r="F118" s="242" t="s">
        <v>965</v>
      </c>
      <c r="G118" s="239"/>
      <c r="H118" s="243">
        <v>13.728</v>
      </c>
      <c r="I118" s="244"/>
      <c r="J118" s="239"/>
      <c r="K118" s="239"/>
      <c r="L118" s="245"/>
      <c r="M118" s="246"/>
      <c r="N118" s="247"/>
      <c r="O118" s="247"/>
      <c r="P118" s="247"/>
      <c r="Q118" s="247"/>
      <c r="R118" s="247"/>
      <c r="S118" s="247"/>
      <c r="T118" s="24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9" t="s">
        <v>284</v>
      </c>
      <c r="AU118" s="249" t="s">
        <v>82</v>
      </c>
      <c r="AV118" s="13" t="s">
        <v>82</v>
      </c>
      <c r="AW118" s="13" t="s">
        <v>4</v>
      </c>
      <c r="AX118" s="13" t="s">
        <v>80</v>
      </c>
      <c r="AY118" s="249" t="s">
        <v>142</v>
      </c>
    </row>
    <row r="119" s="2" customFormat="1" ht="37.8" customHeight="1">
      <c r="A119" s="41"/>
      <c r="B119" s="42"/>
      <c r="C119" s="216" t="s">
        <v>224</v>
      </c>
      <c r="D119" s="216" t="s">
        <v>145</v>
      </c>
      <c r="E119" s="217" t="s">
        <v>887</v>
      </c>
      <c r="F119" s="218" t="s">
        <v>888</v>
      </c>
      <c r="G119" s="219" t="s">
        <v>576</v>
      </c>
      <c r="H119" s="220">
        <v>85.319999999999993</v>
      </c>
      <c r="I119" s="221"/>
      <c r="J119" s="222">
        <f>ROUND(I119*H119,2)</f>
        <v>0</v>
      </c>
      <c r="K119" s="218" t="s">
        <v>149</v>
      </c>
      <c r="L119" s="47"/>
      <c r="M119" s="223" t="s">
        <v>19</v>
      </c>
      <c r="N119" s="224" t="s">
        <v>43</v>
      </c>
      <c r="O119" s="87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7" t="s">
        <v>167</v>
      </c>
      <c r="AT119" s="227" t="s">
        <v>145</v>
      </c>
      <c r="AU119" s="227" t="s">
        <v>82</v>
      </c>
      <c r="AY119" s="20" t="s">
        <v>142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80</v>
      </c>
      <c r="BK119" s="228">
        <f>ROUND(I119*H119,2)</f>
        <v>0</v>
      </c>
      <c r="BL119" s="20" t="s">
        <v>167</v>
      </c>
      <c r="BM119" s="227" t="s">
        <v>966</v>
      </c>
    </row>
    <row r="120" s="2" customFormat="1">
      <c r="A120" s="41"/>
      <c r="B120" s="42"/>
      <c r="C120" s="43"/>
      <c r="D120" s="229" t="s">
        <v>152</v>
      </c>
      <c r="E120" s="43"/>
      <c r="F120" s="230" t="s">
        <v>890</v>
      </c>
      <c r="G120" s="43"/>
      <c r="H120" s="43"/>
      <c r="I120" s="231"/>
      <c r="J120" s="43"/>
      <c r="K120" s="43"/>
      <c r="L120" s="47"/>
      <c r="M120" s="232"/>
      <c r="N120" s="233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152</v>
      </c>
      <c r="AU120" s="20" t="s">
        <v>82</v>
      </c>
    </row>
    <row r="121" s="13" customFormat="1">
      <c r="A121" s="13"/>
      <c r="B121" s="238"/>
      <c r="C121" s="239"/>
      <c r="D121" s="240" t="s">
        <v>284</v>
      </c>
      <c r="E121" s="241" t="s">
        <v>19</v>
      </c>
      <c r="F121" s="242" t="s">
        <v>967</v>
      </c>
      <c r="G121" s="239"/>
      <c r="H121" s="243">
        <v>34.32</v>
      </c>
      <c r="I121" s="244"/>
      <c r="J121" s="239"/>
      <c r="K121" s="239"/>
      <c r="L121" s="245"/>
      <c r="M121" s="246"/>
      <c r="N121" s="247"/>
      <c r="O121" s="247"/>
      <c r="P121" s="247"/>
      <c r="Q121" s="247"/>
      <c r="R121" s="247"/>
      <c r="S121" s="247"/>
      <c r="T121" s="24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9" t="s">
        <v>284</v>
      </c>
      <c r="AU121" s="249" t="s">
        <v>82</v>
      </c>
      <c r="AV121" s="13" t="s">
        <v>82</v>
      </c>
      <c r="AW121" s="13" t="s">
        <v>34</v>
      </c>
      <c r="AX121" s="13" t="s">
        <v>72</v>
      </c>
      <c r="AY121" s="249" t="s">
        <v>142</v>
      </c>
    </row>
    <row r="122" s="13" customFormat="1">
      <c r="A122" s="13"/>
      <c r="B122" s="238"/>
      <c r="C122" s="239"/>
      <c r="D122" s="240" t="s">
        <v>284</v>
      </c>
      <c r="E122" s="241" t="s">
        <v>19</v>
      </c>
      <c r="F122" s="242" t="s">
        <v>960</v>
      </c>
      <c r="G122" s="239"/>
      <c r="H122" s="243">
        <v>51</v>
      </c>
      <c r="I122" s="244"/>
      <c r="J122" s="239"/>
      <c r="K122" s="239"/>
      <c r="L122" s="245"/>
      <c r="M122" s="246"/>
      <c r="N122" s="247"/>
      <c r="O122" s="247"/>
      <c r="P122" s="247"/>
      <c r="Q122" s="247"/>
      <c r="R122" s="247"/>
      <c r="S122" s="247"/>
      <c r="T122" s="24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9" t="s">
        <v>284</v>
      </c>
      <c r="AU122" s="249" t="s">
        <v>82</v>
      </c>
      <c r="AV122" s="13" t="s">
        <v>82</v>
      </c>
      <c r="AW122" s="13" t="s">
        <v>34</v>
      </c>
      <c r="AX122" s="13" t="s">
        <v>72</v>
      </c>
      <c r="AY122" s="249" t="s">
        <v>142</v>
      </c>
    </row>
    <row r="123" s="14" customFormat="1">
      <c r="A123" s="14"/>
      <c r="B123" s="250"/>
      <c r="C123" s="251"/>
      <c r="D123" s="240" t="s">
        <v>284</v>
      </c>
      <c r="E123" s="252" t="s">
        <v>19</v>
      </c>
      <c r="F123" s="253" t="s">
        <v>293</v>
      </c>
      <c r="G123" s="251"/>
      <c r="H123" s="254">
        <v>85.319999999999993</v>
      </c>
      <c r="I123" s="255"/>
      <c r="J123" s="251"/>
      <c r="K123" s="251"/>
      <c r="L123" s="256"/>
      <c r="M123" s="257"/>
      <c r="N123" s="258"/>
      <c r="O123" s="258"/>
      <c r="P123" s="258"/>
      <c r="Q123" s="258"/>
      <c r="R123" s="258"/>
      <c r="S123" s="258"/>
      <c r="T123" s="25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0" t="s">
        <v>284</v>
      </c>
      <c r="AU123" s="260" t="s">
        <v>82</v>
      </c>
      <c r="AV123" s="14" t="s">
        <v>167</v>
      </c>
      <c r="AW123" s="14" t="s">
        <v>34</v>
      </c>
      <c r="AX123" s="14" t="s">
        <v>80</v>
      </c>
      <c r="AY123" s="260" t="s">
        <v>142</v>
      </c>
    </row>
    <row r="124" s="2" customFormat="1" ht="16.5" customHeight="1">
      <c r="A124" s="41"/>
      <c r="B124" s="42"/>
      <c r="C124" s="286" t="s">
        <v>229</v>
      </c>
      <c r="D124" s="286" t="s">
        <v>569</v>
      </c>
      <c r="E124" s="287" t="s">
        <v>893</v>
      </c>
      <c r="F124" s="288" t="s">
        <v>894</v>
      </c>
      <c r="G124" s="289" t="s">
        <v>895</v>
      </c>
      <c r="H124" s="290">
        <v>1.706</v>
      </c>
      <c r="I124" s="291"/>
      <c r="J124" s="292">
        <f>ROUND(I124*H124,2)</f>
        <v>0</v>
      </c>
      <c r="K124" s="288" t="s">
        <v>149</v>
      </c>
      <c r="L124" s="293"/>
      <c r="M124" s="294" t="s">
        <v>19</v>
      </c>
      <c r="N124" s="295" t="s">
        <v>43</v>
      </c>
      <c r="O124" s="87"/>
      <c r="P124" s="225">
        <f>O124*H124</f>
        <v>0</v>
      </c>
      <c r="Q124" s="225">
        <v>0.001</v>
      </c>
      <c r="R124" s="225">
        <f>Q124*H124</f>
        <v>0.0017060000000000001</v>
      </c>
      <c r="S124" s="225">
        <v>0</v>
      </c>
      <c r="T124" s="226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7" t="s">
        <v>224</v>
      </c>
      <c r="AT124" s="227" t="s">
        <v>569</v>
      </c>
      <c r="AU124" s="227" t="s">
        <v>82</v>
      </c>
      <c r="AY124" s="20" t="s">
        <v>142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80</v>
      </c>
      <c r="BK124" s="228">
        <f>ROUND(I124*H124,2)</f>
        <v>0</v>
      </c>
      <c r="BL124" s="20" t="s">
        <v>167</v>
      </c>
      <c r="BM124" s="227" t="s">
        <v>968</v>
      </c>
    </row>
    <row r="125" s="13" customFormat="1">
      <c r="A125" s="13"/>
      <c r="B125" s="238"/>
      <c r="C125" s="239"/>
      <c r="D125" s="240" t="s">
        <v>284</v>
      </c>
      <c r="E125" s="239"/>
      <c r="F125" s="242" t="s">
        <v>969</v>
      </c>
      <c r="G125" s="239"/>
      <c r="H125" s="243">
        <v>1.706</v>
      </c>
      <c r="I125" s="244"/>
      <c r="J125" s="239"/>
      <c r="K125" s="239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284</v>
      </c>
      <c r="AU125" s="249" t="s">
        <v>82</v>
      </c>
      <c r="AV125" s="13" t="s">
        <v>82</v>
      </c>
      <c r="AW125" s="13" t="s">
        <v>4</v>
      </c>
      <c r="AX125" s="13" t="s">
        <v>80</v>
      </c>
      <c r="AY125" s="249" t="s">
        <v>142</v>
      </c>
    </row>
    <row r="126" s="2" customFormat="1" ht="37.8" customHeight="1">
      <c r="A126" s="41"/>
      <c r="B126" s="42"/>
      <c r="C126" s="216" t="s">
        <v>234</v>
      </c>
      <c r="D126" s="216" t="s">
        <v>145</v>
      </c>
      <c r="E126" s="217" t="s">
        <v>898</v>
      </c>
      <c r="F126" s="218" t="s">
        <v>899</v>
      </c>
      <c r="G126" s="219" t="s">
        <v>576</v>
      </c>
      <c r="H126" s="220">
        <v>51</v>
      </c>
      <c r="I126" s="221"/>
      <c r="J126" s="222">
        <f>ROUND(I126*H126,2)</f>
        <v>0</v>
      </c>
      <c r="K126" s="218" t="s">
        <v>149</v>
      </c>
      <c r="L126" s="47"/>
      <c r="M126" s="223" t="s">
        <v>19</v>
      </c>
      <c r="N126" s="224" t="s">
        <v>43</v>
      </c>
      <c r="O126" s="87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7" t="s">
        <v>167</v>
      </c>
      <c r="AT126" s="227" t="s">
        <v>145</v>
      </c>
      <c r="AU126" s="227" t="s">
        <v>82</v>
      </c>
      <c r="AY126" s="20" t="s">
        <v>142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80</v>
      </c>
      <c r="BK126" s="228">
        <f>ROUND(I126*H126,2)</f>
        <v>0</v>
      </c>
      <c r="BL126" s="20" t="s">
        <v>167</v>
      </c>
      <c r="BM126" s="227" t="s">
        <v>970</v>
      </c>
    </row>
    <row r="127" s="2" customFormat="1">
      <c r="A127" s="41"/>
      <c r="B127" s="42"/>
      <c r="C127" s="43"/>
      <c r="D127" s="229" t="s">
        <v>152</v>
      </c>
      <c r="E127" s="43"/>
      <c r="F127" s="230" t="s">
        <v>901</v>
      </c>
      <c r="G127" s="43"/>
      <c r="H127" s="43"/>
      <c r="I127" s="231"/>
      <c r="J127" s="43"/>
      <c r="K127" s="43"/>
      <c r="L127" s="47"/>
      <c r="M127" s="232"/>
      <c r="N127" s="233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152</v>
      </c>
      <c r="AU127" s="20" t="s">
        <v>82</v>
      </c>
    </row>
    <row r="128" s="13" customFormat="1">
      <c r="A128" s="13"/>
      <c r="B128" s="238"/>
      <c r="C128" s="239"/>
      <c r="D128" s="240" t="s">
        <v>284</v>
      </c>
      <c r="E128" s="241" t="s">
        <v>19</v>
      </c>
      <c r="F128" s="242" t="s">
        <v>960</v>
      </c>
      <c r="G128" s="239"/>
      <c r="H128" s="243">
        <v>51</v>
      </c>
      <c r="I128" s="244"/>
      <c r="J128" s="239"/>
      <c r="K128" s="239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284</v>
      </c>
      <c r="AU128" s="249" t="s">
        <v>82</v>
      </c>
      <c r="AV128" s="13" t="s">
        <v>82</v>
      </c>
      <c r="AW128" s="13" t="s">
        <v>34</v>
      </c>
      <c r="AX128" s="13" t="s">
        <v>80</v>
      </c>
      <c r="AY128" s="249" t="s">
        <v>142</v>
      </c>
    </row>
    <row r="129" s="2" customFormat="1" ht="24.15" customHeight="1">
      <c r="A129" s="41"/>
      <c r="B129" s="42"/>
      <c r="C129" s="216" t="s">
        <v>239</v>
      </c>
      <c r="D129" s="216" t="s">
        <v>145</v>
      </c>
      <c r="E129" s="217" t="s">
        <v>902</v>
      </c>
      <c r="F129" s="218" t="s">
        <v>903</v>
      </c>
      <c r="G129" s="219" t="s">
        <v>576</v>
      </c>
      <c r="H129" s="220">
        <v>51</v>
      </c>
      <c r="I129" s="221"/>
      <c r="J129" s="222">
        <f>ROUND(I129*H129,2)</f>
        <v>0</v>
      </c>
      <c r="K129" s="218" t="s">
        <v>149</v>
      </c>
      <c r="L129" s="47"/>
      <c r="M129" s="223" t="s">
        <v>19</v>
      </c>
      <c r="N129" s="224" t="s">
        <v>43</v>
      </c>
      <c r="O129" s="87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7" t="s">
        <v>167</v>
      </c>
      <c r="AT129" s="227" t="s">
        <v>145</v>
      </c>
      <c r="AU129" s="227" t="s">
        <v>82</v>
      </c>
      <c r="AY129" s="20" t="s">
        <v>142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80</v>
      </c>
      <c r="BK129" s="228">
        <f>ROUND(I129*H129,2)</f>
        <v>0</v>
      </c>
      <c r="BL129" s="20" t="s">
        <v>167</v>
      </c>
      <c r="BM129" s="227" t="s">
        <v>971</v>
      </c>
    </row>
    <row r="130" s="2" customFormat="1">
      <c r="A130" s="41"/>
      <c r="B130" s="42"/>
      <c r="C130" s="43"/>
      <c r="D130" s="229" t="s">
        <v>152</v>
      </c>
      <c r="E130" s="43"/>
      <c r="F130" s="230" t="s">
        <v>905</v>
      </c>
      <c r="G130" s="43"/>
      <c r="H130" s="43"/>
      <c r="I130" s="231"/>
      <c r="J130" s="43"/>
      <c r="K130" s="43"/>
      <c r="L130" s="47"/>
      <c r="M130" s="232"/>
      <c r="N130" s="233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152</v>
      </c>
      <c r="AU130" s="20" t="s">
        <v>82</v>
      </c>
    </row>
    <row r="131" s="13" customFormat="1">
      <c r="A131" s="13"/>
      <c r="B131" s="238"/>
      <c r="C131" s="239"/>
      <c r="D131" s="240" t="s">
        <v>284</v>
      </c>
      <c r="E131" s="241" t="s">
        <v>19</v>
      </c>
      <c r="F131" s="242" t="s">
        <v>960</v>
      </c>
      <c r="G131" s="239"/>
      <c r="H131" s="243">
        <v>51</v>
      </c>
      <c r="I131" s="244"/>
      <c r="J131" s="239"/>
      <c r="K131" s="239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284</v>
      </c>
      <c r="AU131" s="249" t="s">
        <v>82</v>
      </c>
      <c r="AV131" s="13" t="s">
        <v>82</v>
      </c>
      <c r="AW131" s="13" t="s">
        <v>34</v>
      </c>
      <c r="AX131" s="13" t="s">
        <v>80</v>
      </c>
      <c r="AY131" s="249" t="s">
        <v>142</v>
      </c>
    </row>
    <row r="132" s="2" customFormat="1" ht="21.75" customHeight="1">
      <c r="A132" s="41"/>
      <c r="B132" s="42"/>
      <c r="C132" s="216" t="s">
        <v>8</v>
      </c>
      <c r="D132" s="216" t="s">
        <v>145</v>
      </c>
      <c r="E132" s="217" t="s">
        <v>906</v>
      </c>
      <c r="F132" s="218" t="s">
        <v>907</v>
      </c>
      <c r="G132" s="219" t="s">
        <v>576</v>
      </c>
      <c r="H132" s="220">
        <v>85.319999999999993</v>
      </c>
      <c r="I132" s="221"/>
      <c r="J132" s="222">
        <f>ROUND(I132*H132,2)</f>
        <v>0</v>
      </c>
      <c r="K132" s="218" t="s">
        <v>149</v>
      </c>
      <c r="L132" s="47"/>
      <c r="M132" s="223" t="s">
        <v>19</v>
      </c>
      <c r="N132" s="224" t="s">
        <v>43</v>
      </c>
      <c r="O132" s="87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7" t="s">
        <v>167</v>
      </c>
      <c r="AT132" s="227" t="s">
        <v>145</v>
      </c>
      <c r="AU132" s="227" t="s">
        <v>82</v>
      </c>
      <c r="AY132" s="20" t="s">
        <v>142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80</v>
      </c>
      <c r="BK132" s="228">
        <f>ROUND(I132*H132,2)</f>
        <v>0</v>
      </c>
      <c r="BL132" s="20" t="s">
        <v>167</v>
      </c>
      <c r="BM132" s="227" t="s">
        <v>972</v>
      </c>
    </row>
    <row r="133" s="2" customFormat="1">
      <c r="A133" s="41"/>
      <c r="B133" s="42"/>
      <c r="C133" s="43"/>
      <c r="D133" s="229" t="s">
        <v>152</v>
      </c>
      <c r="E133" s="43"/>
      <c r="F133" s="230" t="s">
        <v>909</v>
      </c>
      <c r="G133" s="43"/>
      <c r="H133" s="43"/>
      <c r="I133" s="231"/>
      <c r="J133" s="43"/>
      <c r="K133" s="43"/>
      <c r="L133" s="47"/>
      <c r="M133" s="232"/>
      <c r="N133" s="233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152</v>
      </c>
      <c r="AU133" s="20" t="s">
        <v>82</v>
      </c>
    </row>
    <row r="134" s="13" customFormat="1">
      <c r="A134" s="13"/>
      <c r="B134" s="238"/>
      <c r="C134" s="239"/>
      <c r="D134" s="240" t="s">
        <v>284</v>
      </c>
      <c r="E134" s="241" t="s">
        <v>19</v>
      </c>
      <c r="F134" s="242" t="s">
        <v>967</v>
      </c>
      <c r="G134" s="239"/>
      <c r="H134" s="243">
        <v>34.32</v>
      </c>
      <c r="I134" s="244"/>
      <c r="J134" s="239"/>
      <c r="K134" s="239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284</v>
      </c>
      <c r="AU134" s="249" t="s">
        <v>82</v>
      </c>
      <c r="AV134" s="13" t="s">
        <v>82</v>
      </c>
      <c r="AW134" s="13" t="s">
        <v>34</v>
      </c>
      <c r="AX134" s="13" t="s">
        <v>72</v>
      </c>
      <c r="AY134" s="249" t="s">
        <v>142</v>
      </c>
    </row>
    <row r="135" s="13" customFormat="1">
      <c r="A135" s="13"/>
      <c r="B135" s="238"/>
      <c r="C135" s="239"/>
      <c r="D135" s="240" t="s">
        <v>284</v>
      </c>
      <c r="E135" s="241" t="s">
        <v>19</v>
      </c>
      <c r="F135" s="242" t="s">
        <v>960</v>
      </c>
      <c r="G135" s="239"/>
      <c r="H135" s="243">
        <v>51</v>
      </c>
      <c r="I135" s="244"/>
      <c r="J135" s="239"/>
      <c r="K135" s="239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284</v>
      </c>
      <c r="AU135" s="249" t="s">
        <v>82</v>
      </c>
      <c r="AV135" s="13" t="s">
        <v>82</v>
      </c>
      <c r="AW135" s="13" t="s">
        <v>34</v>
      </c>
      <c r="AX135" s="13" t="s">
        <v>72</v>
      </c>
      <c r="AY135" s="249" t="s">
        <v>142</v>
      </c>
    </row>
    <row r="136" s="14" customFormat="1">
      <c r="A136" s="14"/>
      <c r="B136" s="250"/>
      <c r="C136" s="251"/>
      <c r="D136" s="240" t="s">
        <v>284</v>
      </c>
      <c r="E136" s="252" t="s">
        <v>19</v>
      </c>
      <c r="F136" s="253" t="s">
        <v>293</v>
      </c>
      <c r="G136" s="251"/>
      <c r="H136" s="254">
        <v>85.319999999999993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284</v>
      </c>
      <c r="AU136" s="260" t="s">
        <v>82</v>
      </c>
      <c r="AV136" s="14" t="s">
        <v>167</v>
      </c>
      <c r="AW136" s="14" t="s">
        <v>34</v>
      </c>
      <c r="AX136" s="14" t="s">
        <v>80</v>
      </c>
      <c r="AY136" s="260" t="s">
        <v>142</v>
      </c>
    </row>
    <row r="137" s="2" customFormat="1" ht="21.75" customHeight="1">
      <c r="A137" s="41"/>
      <c r="B137" s="42"/>
      <c r="C137" s="216" t="s">
        <v>248</v>
      </c>
      <c r="D137" s="216" t="s">
        <v>145</v>
      </c>
      <c r="E137" s="217" t="s">
        <v>910</v>
      </c>
      <c r="F137" s="218" t="s">
        <v>911</v>
      </c>
      <c r="G137" s="219" t="s">
        <v>576</v>
      </c>
      <c r="H137" s="220">
        <v>85.319999999999993</v>
      </c>
      <c r="I137" s="221"/>
      <c r="J137" s="222">
        <f>ROUND(I137*H137,2)</f>
        <v>0</v>
      </c>
      <c r="K137" s="218" t="s">
        <v>149</v>
      </c>
      <c r="L137" s="47"/>
      <c r="M137" s="223" t="s">
        <v>19</v>
      </c>
      <c r="N137" s="224" t="s">
        <v>43</v>
      </c>
      <c r="O137" s="87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7" t="s">
        <v>167</v>
      </c>
      <c r="AT137" s="227" t="s">
        <v>145</v>
      </c>
      <c r="AU137" s="227" t="s">
        <v>82</v>
      </c>
      <c r="AY137" s="20" t="s">
        <v>142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80</v>
      </c>
      <c r="BK137" s="228">
        <f>ROUND(I137*H137,2)</f>
        <v>0</v>
      </c>
      <c r="BL137" s="20" t="s">
        <v>167</v>
      </c>
      <c r="BM137" s="227" t="s">
        <v>973</v>
      </c>
    </row>
    <row r="138" s="2" customFormat="1">
      <c r="A138" s="41"/>
      <c r="B138" s="42"/>
      <c r="C138" s="43"/>
      <c r="D138" s="229" t="s">
        <v>152</v>
      </c>
      <c r="E138" s="43"/>
      <c r="F138" s="230" t="s">
        <v>913</v>
      </c>
      <c r="G138" s="43"/>
      <c r="H138" s="43"/>
      <c r="I138" s="231"/>
      <c r="J138" s="43"/>
      <c r="K138" s="43"/>
      <c r="L138" s="47"/>
      <c r="M138" s="232"/>
      <c r="N138" s="233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152</v>
      </c>
      <c r="AU138" s="20" t="s">
        <v>82</v>
      </c>
    </row>
    <row r="139" s="13" customFormat="1">
      <c r="A139" s="13"/>
      <c r="B139" s="238"/>
      <c r="C139" s="239"/>
      <c r="D139" s="240" t="s">
        <v>284</v>
      </c>
      <c r="E139" s="241" t="s">
        <v>19</v>
      </c>
      <c r="F139" s="242" t="s">
        <v>967</v>
      </c>
      <c r="G139" s="239"/>
      <c r="H139" s="243">
        <v>34.32</v>
      </c>
      <c r="I139" s="244"/>
      <c r="J139" s="239"/>
      <c r="K139" s="239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284</v>
      </c>
      <c r="AU139" s="249" t="s">
        <v>82</v>
      </c>
      <c r="AV139" s="13" t="s">
        <v>82</v>
      </c>
      <c r="AW139" s="13" t="s">
        <v>34</v>
      </c>
      <c r="AX139" s="13" t="s">
        <v>72</v>
      </c>
      <c r="AY139" s="249" t="s">
        <v>142</v>
      </c>
    </row>
    <row r="140" s="13" customFormat="1">
      <c r="A140" s="13"/>
      <c r="B140" s="238"/>
      <c r="C140" s="239"/>
      <c r="D140" s="240" t="s">
        <v>284</v>
      </c>
      <c r="E140" s="241" t="s">
        <v>19</v>
      </c>
      <c r="F140" s="242" t="s">
        <v>960</v>
      </c>
      <c r="G140" s="239"/>
      <c r="H140" s="243">
        <v>51</v>
      </c>
      <c r="I140" s="244"/>
      <c r="J140" s="239"/>
      <c r="K140" s="239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284</v>
      </c>
      <c r="AU140" s="249" t="s">
        <v>82</v>
      </c>
      <c r="AV140" s="13" t="s">
        <v>82</v>
      </c>
      <c r="AW140" s="13" t="s">
        <v>34</v>
      </c>
      <c r="AX140" s="13" t="s">
        <v>72</v>
      </c>
      <c r="AY140" s="249" t="s">
        <v>142</v>
      </c>
    </row>
    <row r="141" s="14" customFormat="1">
      <c r="A141" s="14"/>
      <c r="B141" s="250"/>
      <c r="C141" s="251"/>
      <c r="D141" s="240" t="s">
        <v>284</v>
      </c>
      <c r="E141" s="252" t="s">
        <v>19</v>
      </c>
      <c r="F141" s="253" t="s">
        <v>293</v>
      </c>
      <c r="G141" s="251"/>
      <c r="H141" s="254">
        <v>85.319999999999993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284</v>
      </c>
      <c r="AU141" s="260" t="s">
        <v>82</v>
      </c>
      <c r="AV141" s="14" t="s">
        <v>167</v>
      </c>
      <c r="AW141" s="14" t="s">
        <v>34</v>
      </c>
      <c r="AX141" s="14" t="s">
        <v>80</v>
      </c>
      <c r="AY141" s="260" t="s">
        <v>142</v>
      </c>
    </row>
    <row r="142" s="2" customFormat="1" ht="49.05" customHeight="1">
      <c r="A142" s="41"/>
      <c r="B142" s="42"/>
      <c r="C142" s="216" t="s">
        <v>253</v>
      </c>
      <c r="D142" s="216" t="s">
        <v>145</v>
      </c>
      <c r="E142" s="217" t="s">
        <v>914</v>
      </c>
      <c r="F142" s="218" t="s">
        <v>915</v>
      </c>
      <c r="G142" s="219" t="s">
        <v>576</v>
      </c>
      <c r="H142" s="220">
        <v>85.319999999999993</v>
      </c>
      <c r="I142" s="221"/>
      <c r="J142" s="222">
        <f>ROUND(I142*H142,2)</f>
        <v>0</v>
      </c>
      <c r="K142" s="218" t="s">
        <v>149</v>
      </c>
      <c r="L142" s="47"/>
      <c r="M142" s="223" t="s">
        <v>19</v>
      </c>
      <c r="N142" s="224" t="s">
        <v>43</v>
      </c>
      <c r="O142" s="87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7" t="s">
        <v>167</v>
      </c>
      <c r="AT142" s="227" t="s">
        <v>145</v>
      </c>
      <c r="AU142" s="227" t="s">
        <v>82</v>
      </c>
      <c r="AY142" s="20" t="s">
        <v>142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80</v>
      </c>
      <c r="BK142" s="228">
        <f>ROUND(I142*H142,2)</f>
        <v>0</v>
      </c>
      <c r="BL142" s="20" t="s">
        <v>167</v>
      </c>
      <c r="BM142" s="227" t="s">
        <v>974</v>
      </c>
    </row>
    <row r="143" s="2" customFormat="1">
      <c r="A143" s="41"/>
      <c r="B143" s="42"/>
      <c r="C143" s="43"/>
      <c r="D143" s="229" t="s">
        <v>152</v>
      </c>
      <c r="E143" s="43"/>
      <c r="F143" s="230" t="s">
        <v>917</v>
      </c>
      <c r="G143" s="43"/>
      <c r="H143" s="43"/>
      <c r="I143" s="231"/>
      <c r="J143" s="43"/>
      <c r="K143" s="43"/>
      <c r="L143" s="47"/>
      <c r="M143" s="232"/>
      <c r="N143" s="233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152</v>
      </c>
      <c r="AU143" s="20" t="s">
        <v>82</v>
      </c>
    </row>
    <row r="144" s="13" customFormat="1">
      <c r="A144" s="13"/>
      <c r="B144" s="238"/>
      <c r="C144" s="239"/>
      <c r="D144" s="240" t="s">
        <v>284</v>
      </c>
      <c r="E144" s="241" t="s">
        <v>19</v>
      </c>
      <c r="F144" s="242" t="s">
        <v>967</v>
      </c>
      <c r="G144" s="239"/>
      <c r="H144" s="243">
        <v>34.32</v>
      </c>
      <c r="I144" s="244"/>
      <c r="J144" s="239"/>
      <c r="K144" s="239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284</v>
      </c>
      <c r="AU144" s="249" t="s">
        <v>82</v>
      </c>
      <c r="AV144" s="13" t="s">
        <v>82</v>
      </c>
      <c r="AW144" s="13" t="s">
        <v>34</v>
      </c>
      <c r="AX144" s="13" t="s">
        <v>72</v>
      </c>
      <c r="AY144" s="249" t="s">
        <v>142</v>
      </c>
    </row>
    <row r="145" s="13" customFormat="1">
      <c r="A145" s="13"/>
      <c r="B145" s="238"/>
      <c r="C145" s="239"/>
      <c r="D145" s="240" t="s">
        <v>284</v>
      </c>
      <c r="E145" s="241" t="s">
        <v>19</v>
      </c>
      <c r="F145" s="242" t="s">
        <v>960</v>
      </c>
      <c r="G145" s="239"/>
      <c r="H145" s="243">
        <v>51</v>
      </c>
      <c r="I145" s="244"/>
      <c r="J145" s="239"/>
      <c r="K145" s="239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284</v>
      </c>
      <c r="AU145" s="249" t="s">
        <v>82</v>
      </c>
      <c r="AV145" s="13" t="s">
        <v>82</v>
      </c>
      <c r="AW145" s="13" t="s">
        <v>34</v>
      </c>
      <c r="AX145" s="13" t="s">
        <v>72</v>
      </c>
      <c r="AY145" s="249" t="s">
        <v>142</v>
      </c>
    </row>
    <row r="146" s="14" customFormat="1">
      <c r="A146" s="14"/>
      <c r="B146" s="250"/>
      <c r="C146" s="251"/>
      <c r="D146" s="240" t="s">
        <v>284</v>
      </c>
      <c r="E146" s="252" t="s">
        <v>19</v>
      </c>
      <c r="F146" s="253" t="s">
        <v>293</v>
      </c>
      <c r="G146" s="251"/>
      <c r="H146" s="254">
        <v>85.319999999999993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0" t="s">
        <v>284</v>
      </c>
      <c r="AU146" s="260" t="s">
        <v>82</v>
      </c>
      <c r="AV146" s="14" t="s">
        <v>167</v>
      </c>
      <c r="AW146" s="14" t="s">
        <v>34</v>
      </c>
      <c r="AX146" s="14" t="s">
        <v>80</v>
      </c>
      <c r="AY146" s="260" t="s">
        <v>142</v>
      </c>
    </row>
    <row r="147" s="12" customFormat="1" ht="22.8" customHeight="1">
      <c r="A147" s="12"/>
      <c r="B147" s="200"/>
      <c r="C147" s="201"/>
      <c r="D147" s="202" t="s">
        <v>71</v>
      </c>
      <c r="E147" s="214" t="s">
        <v>789</v>
      </c>
      <c r="F147" s="214" t="s">
        <v>790</v>
      </c>
      <c r="G147" s="201"/>
      <c r="H147" s="201"/>
      <c r="I147" s="204"/>
      <c r="J147" s="215">
        <f>BK147</f>
        <v>0</v>
      </c>
      <c r="K147" s="201"/>
      <c r="L147" s="206"/>
      <c r="M147" s="207"/>
      <c r="N147" s="208"/>
      <c r="O147" s="208"/>
      <c r="P147" s="209">
        <f>SUM(P148:P149)</f>
        <v>0</v>
      </c>
      <c r="Q147" s="208"/>
      <c r="R147" s="209">
        <f>SUM(R148:R149)</f>
        <v>0</v>
      </c>
      <c r="S147" s="208"/>
      <c r="T147" s="210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1" t="s">
        <v>80</v>
      </c>
      <c r="AT147" s="212" t="s">
        <v>71</v>
      </c>
      <c r="AU147" s="212" t="s">
        <v>80</v>
      </c>
      <c r="AY147" s="211" t="s">
        <v>142</v>
      </c>
      <c r="BK147" s="213">
        <f>SUM(BK148:BK149)</f>
        <v>0</v>
      </c>
    </row>
    <row r="148" s="2" customFormat="1" ht="37.8" customHeight="1">
      <c r="A148" s="41"/>
      <c r="B148" s="42"/>
      <c r="C148" s="216" t="s">
        <v>258</v>
      </c>
      <c r="D148" s="216" t="s">
        <v>145</v>
      </c>
      <c r="E148" s="217" t="s">
        <v>918</v>
      </c>
      <c r="F148" s="218" t="s">
        <v>919</v>
      </c>
      <c r="G148" s="219" t="s">
        <v>320</v>
      </c>
      <c r="H148" s="220">
        <v>0.002</v>
      </c>
      <c r="I148" s="221"/>
      <c r="J148" s="222">
        <f>ROUND(I148*H148,2)</f>
        <v>0</v>
      </c>
      <c r="K148" s="218" t="s">
        <v>149</v>
      </c>
      <c r="L148" s="47"/>
      <c r="M148" s="223" t="s">
        <v>19</v>
      </c>
      <c r="N148" s="224" t="s">
        <v>43</v>
      </c>
      <c r="O148" s="87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7" t="s">
        <v>167</v>
      </c>
      <c r="AT148" s="227" t="s">
        <v>145</v>
      </c>
      <c r="AU148" s="227" t="s">
        <v>82</v>
      </c>
      <c r="AY148" s="20" t="s">
        <v>142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80</v>
      </c>
      <c r="BK148" s="228">
        <f>ROUND(I148*H148,2)</f>
        <v>0</v>
      </c>
      <c r="BL148" s="20" t="s">
        <v>167</v>
      </c>
      <c r="BM148" s="227" t="s">
        <v>975</v>
      </c>
    </row>
    <row r="149" s="2" customFormat="1">
      <c r="A149" s="41"/>
      <c r="B149" s="42"/>
      <c r="C149" s="43"/>
      <c r="D149" s="229" t="s">
        <v>152</v>
      </c>
      <c r="E149" s="43"/>
      <c r="F149" s="230" t="s">
        <v>921</v>
      </c>
      <c r="G149" s="43"/>
      <c r="H149" s="43"/>
      <c r="I149" s="231"/>
      <c r="J149" s="43"/>
      <c r="K149" s="43"/>
      <c r="L149" s="47"/>
      <c r="M149" s="234"/>
      <c r="N149" s="235"/>
      <c r="O149" s="236"/>
      <c r="P149" s="236"/>
      <c r="Q149" s="236"/>
      <c r="R149" s="236"/>
      <c r="S149" s="236"/>
      <c r="T149" s="237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152</v>
      </c>
      <c r="AU149" s="20" t="s">
        <v>82</v>
      </c>
    </row>
    <row r="150" s="2" customFormat="1" ht="6.96" customHeight="1">
      <c r="A150" s="41"/>
      <c r="B150" s="62"/>
      <c r="C150" s="63"/>
      <c r="D150" s="63"/>
      <c r="E150" s="63"/>
      <c r="F150" s="63"/>
      <c r="G150" s="63"/>
      <c r="H150" s="63"/>
      <c r="I150" s="63"/>
      <c r="J150" s="63"/>
      <c r="K150" s="63"/>
      <c r="L150" s="47"/>
      <c r="M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</row>
  </sheetData>
  <sheetProtection sheet="1" autoFilter="0" formatColumns="0" formatRows="0" objects="1" scenarios="1" spinCount="100000" saltValue="cXaK/4rYYQ1YuKLSuLjWCVGI9CpZR1DllYLo5o0BSEfIQewLhp9ymSX59+l/krh+/4+M5Q9aGbpw1QaEvpqT/w==" hashValue="uuZfmT5cgVrZS6M2KgLxj7A6RCVZ6FJpjMgCiuLbv1nLbqmmPKdj5es+ydfti2yODGo6Tj5af6+flgOK0eKIIA==" algorithmName="SHA-512" password="CC35"/>
  <autoFilter ref="C93:K14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hyperlinks>
    <hyperlink ref="F98" r:id="rId1" display="https://podminky.urs.cz/item/CS_URS_2025_01/162351103"/>
    <hyperlink ref="F101" r:id="rId2" display="https://podminky.urs.cz/item/CS_URS_2025_01/167151101"/>
    <hyperlink ref="F104" r:id="rId3" display="https://podminky.urs.cz/item/CS_URS_2025_01/174151101"/>
    <hyperlink ref="F111" r:id="rId4" display="https://podminky.urs.cz/item/CS_URS_2025_01/181111111"/>
    <hyperlink ref="F114" r:id="rId5" display="https://podminky.urs.cz/item/CS_URS_2025_01/181351003"/>
    <hyperlink ref="F120" r:id="rId6" display="https://podminky.urs.cz/item/CS_URS_2025_01/181411131"/>
    <hyperlink ref="F127" r:id="rId7" display="https://podminky.urs.cz/item/CS_URS_2025_01/183402121"/>
    <hyperlink ref="F130" r:id="rId8" display="https://podminky.urs.cz/item/CS_URS_2025_01/183403141"/>
    <hyperlink ref="F133" r:id="rId9" display="https://podminky.urs.cz/item/CS_URS_2025_01/183403153"/>
    <hyperlink ref="F138" r:id="rId10" display="https://podminky.urs.cz/item/CS_URS_2025_01/183403161"/>
    <hyperlink ref="F143" r:id="rId11" display="https://podminky.urs.cz/item/CS_URS_2025_01/184813511"/>
    <hyperlink ref="F149" r:id="rId12" display="https://podminky.urs.cz/item/CS_URS_2025_01/9982314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ROUSEK</dc:creator>
  <cp:lastModifiedBy>Martin ROUSEK</cp:lastModifiedBy>
  <dcterms:created xsi:type="dcterms:W3CDTF">2025-01-13T11:38:55Z</dcterms:created>
  <dcterms:modified xsi:type="dcterms:W3CDTF">2025-01-13T11:39:05Z</dcterms:modified>
</cp:coreProperties>
</file>